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nesh.babu\Desktop\"/>
    </mc:Choice>
  </mc:AlternateContent>
  <bookViews>
    <workbookView xWindow="0" yWindow="0" windowWidth="20490" windowHeight="7755"/>
  </bookViews>
  <sheets>
    <sheet name="C.Table" sheetId="1" r:id="rId1"/>
    <sheet name="Workload" sheetId="2" r:id="rId2"/>
  </sheets>
  <definedNames>
    <definedName name="_xlnm.Print_Area" localSheetId="0">C.Table!$A$1:$M$92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1" l="1"/>
  <c r="L39" i="1"/>
  <c r="E34" i="1"/>
  <c r="E35" i="1"/>
  <c r="E36" i="1"/>
  <c r="E37" i="1"/>
  <c r="E38" i="1"/>
  <c r="E39" i="1"/>
  <c r="E33" i="1"/>
  <c r="E83" i="1" l="1"/>
  <c r="E84" i="1"/>
  <c r="E85" i="1"/>
  <c r="E86" i="1"/>
  <c r="E87" i="1"/>
  <c r="E88" i="1"/>
  <c r="E89" i="1"/>
  <c r="E90" i="1"/>
  <c r="L60" i="1"/>
  <c r="L61" i="1"/>
  <c r="L62" i="1"/>
  <c r="E60" i="1"/>
  <c r="E61" i="1"/>
  <c r="E62" i="1"/>
  <c r="M66" i="1"/>
  <c r="F66" i="1"/>
  <c r="L65" i="1"/>
  <c r="E65" i="1"/>
  <c r="L64" i="1"/>
  <c r="E64" i="1"/>
  <c r="L63" i="1"/>
  <c r="E63" i="1"/>
  <c r="L59" i="1"/>
  <c r="E59" i="1"/>
  <c r="L58" i="1"/>
  <c r="E58" i="1"/>
  <c r="L47" i="1"/>
  <c r="L48" i="1"/>
  <c r="L49" i="1"/>
  <c r="L50" i="1"/>
  <c r="L51" i="1"/>
  <c r="E47" i="1"/>
  <c r="E48" i="1"/>
  <c r="E49" i="1"/>
  <c r="E50" i="1"/>
  <c r="L22" i="1"/>
  <c r="L23" i="1"/>
  <c r="L24" i="1"/>
  <c r="L25" i="1"/>
  <c r="L26" i="1"/>
  <c r="E22" i="1"/>
  <c r="E23" i="1"/>
  <c r="E24" i="1"/>
  <c r="E25" i="1"/>
  <c r="E26" i="1"/>
  <c r="E27" i="1"/>
  <c r="E9" i="1"/>
  <c r="E10" i="1"/>
  <c r="E11" i="1"/>
  <c r="E12" i="1"/>
  <c r="L9" i="1"/>
  <c r="L10" i="1"/>
  <c r="L11" i="1"/>
  <c r="L12" i="1"/>
  <c r="L66" i="1" l="1"/>
  <c r="E66" i="1"/>
  <c r="M70" i="2"/>
  <c r="Q76" i="2" l="1"/>
  <c r="Q77" i="2"/>
  <c r="Q78" i="2"/>
  <c r="Q75" i="2"/>
  <c r="Q67" i="2"/>
  <c r="Q68" i="2"/>
  <c r="Q69" i="2"/>
  <c r="Q70" i="2"/>
  <c r="Q66" i="2"/>
  <c r="Q57" i="2"/>
  <c r="Q58" i="2"/>
  <c r="Q59" i="2"/>
  <c r="Q60" i="2"/>
  <c r="Q61" i="2"/>
  <c r="Q56" i="2"/>
  <c r="Q46" i="2"/>
  <c r="Q47" i="2"/>
  <c r="Q48" i="2"/>
  <c r="Q49" i="2"/>
  <c r="Q50" i="2"/>
  <c r="Q45" i="2"/>
  <c r="Q35" i="2"/>
  <c r="Q36" i="2"/>
  <c r="Q37" i="2"/>
  <c r="Q38" i="2"/>
  <c r="Q39" i="2"/>
  <c r="Q34" i="2"/>
  <c r="Q24" i="2"/>
  <c r="Q25" i="2"/>
  <c r="Q26" i="2"/>
  <c r="Q27" i="2"/>
  <c r="Q28" i="2"/>
  <c r="Q23" i="2"/>
  <c r="Q15" i="2"/>
  <c r="Q16" i="2"/>
  <c r="Q17" i="2"/>
  <c r="Q14" i="2"/>
  <c r="Q7" i="2"/>
  <c r="Q8" i="2"/>
  <c r="Q6" i="2"/>
  <c r="A70" i="2" l="1"/>
  <c r="B70" i="2"/>
  <c r="C70" i="2"/>
  <c r="D70" i="2"/>
  <c r="G70" i="2"/>
  <c r="J70" i="2"/>
  <c r="M61" i="2"/>
  <c r="J61" i="2"/>
  <c r="G61" i="2"/>
  <c r="D61" i="2"/>
  <c r="C61" i="2"/>
  <c r="B61" i="2"/>
  <c r="A61" i="2"/>
  <c r="P61" i="2" l="1"/>
  <c r="R61" i="2" s="1"/>
  <c r="P70" i="2"/>
  <c r="R70" i="2" s="1"/>
  <c r="C8" i="2"/>
  <c r="D8" i="2"/>
  <c r="M77" i="2"/>
  <c r="J77" i="2"/>
  <c r="G77" i="2"/>
  <c r="D77" i="2"/>
  <c r="C77" i="2"/>
  <c r="B77" i="2"/>
  <c r="A77" i="2"/>
  <c r="M68" i="2"/>
  <c r="J68" i="2"/>
  <c r="G68" i="2"/>
  <c r="D68" i="2"/>
  <c r="C68" i="2"/>
  <c r="B68" i="2"/>
  <c r="A68" i="2"/>
  <c r="P77" i="2" l="1"/>
  <c r="R77" i="2" s="1"/>
  <c r="P68" i="2"/>
  <c r="R68" i="2" s="1"/>
  <c r="E51" i="1"/>
  <c r="L35" i="1" l="1"/>
  <c r="L36" i="1"/>
  <c r="L37" i="1"/>
  <c r="L33" i="1"/>
  <c r="L8" i="1"/>
  <c r="L13" i="1" l="1"/>
  <c r="L38" i="1" l="1"/>
  <c r="M76" i="2" l="1"/>
  <c r="M78" i="2"/>
  <c r="M75" i="2"/>
  <c r="J76" i="2"/>
  <c r="J78" i="2"/>
  <c r="J75" i="2"/>
  <c r="G76" i="2"/>
  <c r="G78" i="2"/>
  <c r="G75" i="2"/>
  <c r="M67" i="2"/>
  <c r="M69" i="2"/>
  <c r="M66" i="2"/>
  <c r="J67" i="2"/>
  <c r="J69" i="2"/>
  <c r="J66" i="2"/>
  <c r="G67" i="2"/>
  <c r="G69" i="2"/>
  <c r="G66" i="2"/>
  <c r="M57" i="2"/>
  <c r="M58" i="2"/>
  <c r="M59" i="2"/>
  <c r="M60" i="2"/>
  <c r="M56" i="2"/>
  <c r="J57" i="2"/>
  <c r="J58" i="2"/>
  <c r="J59" i="2"/>
  <c r="J60" i="2"/>
  <c r="J56" i="2"/>
  <c r="G57" i="2"/>
  <c r="G58" i="2"/>
  <c r="G59" i="2"/>
  <c r="G60" i="2"/>
  <c r="G56" i="2"/>
  <c r="M46" i="2"/>
  <c r="M47" i="2"/>
  <c r="M48" i="2"/>
  <c r="M49" i="2"/>
  <c r="M50" i="2"/>
  <c r="M45" i="2"/>
  <c r="J46" i="2"/>
  <c r="J47" i="2"/>
  <c r="J48" i="2"/>
  <c r="J49" i="2"/>
  <c r="J50" i="2"/>
  <c r="J45" i="2"/>
  <c r="G46" i="2"/>
  <c r="G47" i="2"/>
  <c r="G48" i="2"/>
  <c r="G49" i="2"/>
  <c r="G50" i="2"/>
  <c r="G45" i="2"/>
  <c r="M35" i="2"/>
  <c r="M36" i="2"/>
  <c r="M37" i="2"/>
  <c r="M38" i="2"/>
  <c r="M39" i="2"/>
  <c r="M34" i="2"/>
  <c r="J35" i="2"/>
  <c r="J36" i="2"/>
  <c r="J37" i="2"/>
  <c r="J38" i="2"/>
  <c r="J39" i="2"/>
  <c r="J34" i="2"/>
  <c r="G35" i="2"/>
  <c r="G36" i="2"/>
  <c r="G37" i="2"/>
  <c r="G38" i="2"/>
  <c r="G39" i="2"/>
  <c r="G34" i="2"/>
  <c r="M24" i="2"/>
  <c r="M25" i="2"/>
  <c r="M26" i="2"/>
  <c r="M27" i="2"/>
  <c r="M28" i="2"/>
  <c r="M23" i="2"/>
  <c r="J24" i="2"/>
  <c r="J25" i="2"/>
  <c r="J26" i="2"/>
  <c r="J27" i="2"/>
  <c r="J28" i="2"/>
  <c r="J23" i="2"/>
  <c r="G24" i="2"/>
  <c r="G25" i="2"/>
  <c r="G26" i="2"/>
  <c r="G27" i="2"/>
  <c r="G28" i="2"/>
  <c r="G23" i="2"/>
  <c r="M15" i="2"/>
  <c r="M16" i="2"/>
  <c r="M17" i="2"/>
  <c r="M14" i="2"/>
  <c r="J15" i="2"/>
  <c r="J16" i="2"/>
  <c r="J17" i="2"/>
  <c r="J14" i="2"/>
  <c r="G15" i="2"/>
  <c r="G16" i="2"/>
  <c r="G17" i="2"/>
  <c r="G14" i="2"/>
  <c r="M7" i="2"/>
  <c r="M8" i="2"/>
  <c r="M6" i="2"/>
  <c r="J7" i="2"/>
  <c r="J8" i="2"/>
  <c r="J6" i="2"/>
  <c r="G7" i="2"/>
  <c r="G8" i="2"/>
  <c r="G6" i="2"/>
  <c r="D76" i="2" l="1"/>
  <c r="D78" i="2"/>
  <c r="D75" i="2"/>
  <c r="C76" i="2"/>
  <c r="C78" i="2"/>
  <c r="C75" i="2"/>
  <c r="B76" i="2"/>
  <c r="B78" i="2"/>
  <c r="B75" i="2"/>
  <c r="A76" i="2"/>
  <c r="A78" i="2"/>
  <c r="A75" i="2"/>
  <c r="D67" i="2"/>
  <c r="D69" i="2"/>
  <c r="D66" i="2"/>
  <c r="C67" i="2"/>
  <c r="C69" i="2"/>
  <c r="C66" i="2"/>
  <c r="B67" i="2"/>
  <c r="B69" i="2"/>
  <c r="B66" i="2"/>
  <c r="A67" i="2"/>
  <c r="A69" i="2"/>
  <c r="A66" i="2"/>
  <c r="D57" i="2"/>
  <c r="D58" i="2"/>
  <c r="D59" i="2"/>
  <c r="D60" i="2"/>
  <c r="D56" i="2"/>
  <c r="C57" i="2"/>
  <c r="C58" i="2"/>
  <c r="C59" i="2"/>
  <c r="C60" i="2"/>
  <c r="C56" i="2"/>
  <c r="B57" i="2"/>
  <c r="B58" i="2"/>
  <c r="B59" i="2"/>
  <c r="B60" i="2"/>
  <c r="B56" i="2"/>
  <c r="A57" i="2"/>
  <c r="A58" i="2"/>
  <c r="A59" i="2"/>
  <c r="A60" i="2"/>
  <c r="A56" i="2"/>
  <c r="D46" i="2"/>
  <c r="D47" i="2"/>
  <c r="D48" i="2"/>
  <c r="D49" i="2"/>
  <c r="D50" i="2"/>
  <c r="D45" i="2"/>
  <c r="C46" i="2"/>
  <c r="C47" i="2"/>
  <c r="C48" i="2"/>
  <c r="C49" i="2"/>
  <c r="C50" i="2"/>
  <c r="C45" i="2"/>
  <c r="B46" i="2"/>
  <c r="B47" i="2"/>
  <c r="B48" i="2"/>
  <c r="B49" i="2"/>
  <c r="B50" i="2"/>
  <c r="B45" i="2"/>
  <c r="A46" i="2"/>
  <c r="A47" i="2"/>
  <c r="A48" i="2"/>
  <c r="A49" i="2"/>
  <c r="A50" i="2"/>
  <c r="A45" i="2"/>
  <c r="D35" i="2"/>
  <c r="D36" i="2"/>
  <c r="D37" i="2"/>
  <c r="D38" i="2"/>
  <c r="D39" i="2"/>
  <c r="D34" i="2"/>
  <c r="C35" i="2"/>
  <c r="C36" i="2"/>
  <c r="C37" i="2"/>
  <c r="C38" i="2"/>
  <c r="C39" i="2"/>
  <c r="C34" i="2"/>
  <c r="B35" i="2"/>
  <c r="B36" i="2"/>
  <c r="B37" i="2"/>
  <c r="B38" i="2"/>
  <c r="B39" i="2"/>
  <c r="B34" i="2"/>
  <c r="A35" i="2"/>
  <c r="A36" i="2"/>
  <c r="A37" i="2"/>
  <c r="A38" i="2"/>
  <c r="A39" i="2"/>
  <c r="A34" i="2"/>
  <c r="D24" i="2"/>
  <c r="D25" i="2"/>
  <c r="D26" i="2"/>
  <c r="D27" i="2"/>
  <c r="D28" i="2"/>
  <c r="D23" i="2"/>
  <c r="C24" i="2"/>
  <c r="C25" i="2"/>
  <c r="C26" i="2"/>
  <c r="C27" i="2"/>
  <c r="C28" i="2"/>
  <c r="C23" i="2"/>
  <c r="B24" i="2"/>
  <c r="B25" i="2"/>
  <c r="B26" i="2"/>
  <c r="B27" i="2"/>
  <c r="B28" i="2"/>
  <c r="B23" i="2"/>
  <c r="A24" i="2"/>
  <c r="A25" i="2"/>
  <c r="A26" i="2"/>
  <c r="A27" i="2"/>
  <c r="A28" i="2"/>
  <c r="A23" i="2"/>
  <c r="D15" i="2"/>
  <c r="D16" i="2"/>
  <c r="D17" i="2"/>
  <c r="D14" i="2"/>
  <c r="C15" i="2"/>
  <c r="C16" i="2"/>
  <c r="C17" i="2"/>
  <c r="C14" i="2"/>
  <c r="B15" i="2"/>
  <c r="B16" i="2"/>
  <c r="B17" i="2"/>
  <c r="B14" i="2"/>
  <c r="A15" i="2"/>
  <c r="A16" i="2"/>
  <c r="A17" i="2"/>
  <c r="A14" i="2"/>
  <c r="E82" i="1"/>
  <c r="E81" i="1"/>
  <c r="E80" i="1"/>
  <c r="E79" i="1"/>
  <c r="E78" i="1"/>
  <c r="E77" i="1"/>
  <c r="E76" i="1"/>
  <c r="E75" i="1"/>
  <c r="L74" i="1"/>
  <c r="E74" i="1"/>
  <c r="L73" i="1"/>
  <c r="E73" i="1"/>
  <c r="L72" i="1"/>
  <c r="E72" i="1"/>
  <c r="L71" i="1"/>
  <c r="E71" i="1"/>
  <c r="P50" i="2" l="1"/>
  <c r="R50" i="2" s="1"/>
  <c r="P35" i="2"/>
  <c r="R35" i="2" s="1"/>
  <c r="P58" i="2"/>
  <c r="R58" i="2" s="1"/>
  <c r="P59" i="2"/>
  <c r="R59" i="2" s="1"/>
  <c r="P67" i="2"/>
  <c r="R67" i="2" s="1"/>
  <c r="P69" i="2"/>
  <c r="R69" i="2" s="1"/>
  <c r="P76" i="2"/>
  <c r="R76" i="2" s="1"/>
  <c r="P78" i="2"/>
  <c r="R78" i="2" s="1"/>
  <c r="P66" i="2"/>
  <c r="R66" i="2" s="1"/>
  <c r="P75" i="2"/>
  <c r="R75" i="2" s="1"/>
  <c r="P48" i="2"/>
  <c r="R48" i="2" s="1"/>
  <c r="P56" i="2"/>
  <c r="R56" i="2" s="1"/>
  <c r="P24" i="2"/>
  <c r="R24" i="2" s="1"/>
  <c r="P39" i="2"/>
  <c r="R39" i="2" s="1"/>
  <c r="P46" i="2"/>
  <c r="R46" i="2" s="1"/>
  <c r="P57" i="2"/>
  <c r="R57" i="2" s="1"/>
  <c r="P25" i="2"/>
  <c r="R25" i="2" s="1"/>
  <c r="P34" i="2"/>
  <c r="R34" i="2" s="1"/>
  <c r="P36" i="2"/>
  <c r="R36" i="2" s="1"/>
  <c r="P45" i="2"/>
  <c r="R45" i="2" s="1"/>
  <c r="P60" i="2"/>
  <c r="R60" i="2" s="1"/>
  <c r="P26" i="2"/>
  <c r="R26" i="2" s="1"/>
  <c r="P49" i="2"/>
  <c r="R49" i="2" s="1"/>
  <c r="P47" i="2"/>
  <c r="R47" i="2" s="1"/>
  <c r="P23" i="2"/>
  <c r="R23" i="2" s="1"/>
  <c r="P28" i="2"/>
  <c r="R28" i="2" s="1"/>
  <c r="P38" i="2"/>
  <c r="R38" i="2" s="1"/>
  <c r="P37" i="2"/>
  <c r="R37" i="2" s="1"/>
  <c r="P27" i="2"/>
  <c r="R27" i="2" s="1"/>
  <c r="M53" i="1"/>
  <c r="F53" i="1"/>
  <c r="E52" i="1"/>
  <c r="L46" i="1"/>
  <c r="E46" i="1"/>
  <c r="L45" i="1"/>
  <c r="E45" i="1"/>
  <c r="M40" i="1"/>
  <c r="F40" i="1"/>
  <c r="L34" i="1"/>
  <c r="M28" i="1"/>
  <c r="F28" i="1"/>
  <c r="L27" i="1"/>
  <c r="L21" i="1"/>
  <c r="E21" i="1"/>
  <c r="M16" i="1"/>
  <c r="L15" i="1"/>
  <c r="L14" i="1"/>
  <c r="L7" i="1"/>
  <c r="P17" i="2"/>
  <c r="R17" i="2" s="1"/>
  <c r="P16" i="2"/>
  <c r="R16" i="2" s="1"/>
  <c r="P15" i="2"/>
  <c r="R15" i="2" s="1"/>
  <c r="P14" i="2"/>
  <c r="R14" i="2" s="1"/>
  <c r="D7" i="2"/>
  <c r="C7" i="2"/>
  <c r="D6" i="2"/>
  <c r="C6" i="2"/>
  <c r="B7" i="2"/>
  <c r="B8" i="2"/>
  <c r="B6" i="2"/>
  <c r="A7" i="2"/>
  <c r="A8" i="2"/>
  <c r="A6" i="2"/>
  <c r="E13" i="1"/>
  <c r="E14" i="1"/>
  <c r="E15" i="1"/>
  <c r="E7" i="1"/>
  <c r="F16" i="1"/>
  <c r="E53" i="1" l="1"/>
  <c r="L28" i="1"/>
  <c r="P6" i="2"/>
  <c r="R6" i="2" s="1"/>
  <c r="P7" i="2"/>
  <c r="R7" i="2" s="1"/>
  <c r="L40" i="1"/>
  <c r="L53" i="1"/>
  <c r="E28" i="1"/>
  <c r="E40" i="1"/>
  <c r="P8" i="2"/>
  <c r="R8" i="2" s="1"/>
  <c r="L16" i="1"/>
  <c r="E16" i="1"/>
</calcChain>
</file>

<file path=xl/sharedStrings.xml><?xml version="1.0" encoding="utf-8"?>
<sst xmlns="http://schemas.openxmlformats.org/spreadsheetml/2006/main" count="487" uniqueCount="237">
  <si>
    <t xml:space="preserve">Code </t>
  </si>
  <si>
    <t>Course Name</t>
  </si>
  <si>
    <t>Theory</t>
  </si>
  <si>
    <t>Practice</t>
  </si>
  <si>
    <t>Credit</t>
  </si>
  <si>
    <t>ECTS</t>
  </si>
  <si>
    <t>Total</t>
  </si>
  <si>
    <t>TH. h/w</t>
  </si>
  <si>
    <t>PR. h/w</t>
  </si>
  <si>
    <t>Work h/Assig.</t>
  </si>
  <si>
    <t>No. Quizs.</t>
  </si>
  <si>
    <t>No. Assigs.</t>
  </si>
  <si>
    <t>WorkLoad for Quizes</t>
  </si>
  <si>
    <t>WorkLoad for Projects</t>
  </si>
  <si>
    <t>No. Projs.</t>
  </si>
  <si>
    <t>Study h/Quiz.</t>
  </si>
  <si>
    <t>Work h/Proj.</t>
  </si>
  <si>
    <t>Total Study hrs. for Mid Exam</t>
  </si>
  <si>
    <t>Total Study hrs. for Final Exam</t>
  </si>
  <si>
    <t>WorkLoad for Assigs.</t>
  </si>
  <si>
    <t>Total ECTS</t>
  </si>
  <si>
    <t>Contact hrs. at Uni</t>
  </si>
  <si>
    <t>Student's Self- Study at Home</t>
  </si>
  <si>
    <t>First Semester</t>
  </si>
  <si>
    <t>total hrs.</t>
  </si>
  <si>
    <t>Checking ECTS?</t>
  </si>
  <si>
    <t>Fall Term/First Semester</t>
  </si>
  <si>
    <t>Spring Term/Second Semester</t>
  </si>
  <si>
    <t>F i r s t  G r a d e</t>
  </si>
  <si>
    <t>S e c o n d  G r a d e</t>
  </si>
  <si>
    <t>T h i r d  G r a d e</t>
  </si>
  <si>
    <t>F o u r t h  G r a d e</t>
  </si>
  <si>
    <t>Fall Term/Third Semester</t>
  </si>
  <si>
    <t>Spring Term/Fourth Semester</t>
  </si>
  <si>
    <t>Fall Term/Fifth Semester</t>
  </si>
  <si>
    <t>Spring Term/Sixth Semester</t>
  </si>
  <si>
    <t>Fall Term/Seventh Semester</t>
  </si>
  <si>
    <t>Spring Term/Eighth Semester</t>
  </si>
  <si>
    <t>E l e c t i v e s</t>
  </si>
  <si>
    <t>Technical Electives</t>
  </si>
  <si>
    <t>Nontechnical Electives</t>
  </si>
  <si>
    <t>Second Semester</t>
  </si>
  <si>
    <t>Third Semester</t>
  </si>
  <si>
    <t>Fourth Semester</t>
  </si>
  <si>
    <t>Fifth Semester</t>
  </si>
  <si>
    <t>Sixth Semester</t>
  </si>
  <si>
    <t>Seventh Semester</t>
  </si>
  <si>
    <t>Eighth Semester</t>
  </si>
  <si>
    <t>Doc Num</t>
  </si>
  <si>
    <t>Rev/ Issue Date</t>
  </si>
  <si>
    <t>2-19/1/2019</t>
  </si>
  <si>
    <t>TIU.FA.FR.</t>
  </si>
  <si>
    <t>Curriculum Table</t>
  </si>
  <si>
    <t>WorkLoad for …….</t>
  </si>
  <si>
    <t>No. …..</t>
  </si>
  <si>
    <t>Work h/…...</t>
  </si>
  <si>
    <t>ects dep</t>
  </si>
  <si>
    <t>Unit: Pharmacy Department</t>
  </si>
  <si>
    <t>PHAR 101</t>
  </si>
  <si>
    <t>General Chemistry</t>
  </si>
  <si>
    <t>PHAR 106</t>
  </si>
  <si>
    <t>Human Biology &amp; Genetics</t>
  </si>
  <si>
    <t>PHAR 105</t>
  </si>
  <si>
    <t>Medical Terminology</t>
  </si>
  <si>
    <t>ELT103</t>
  </si>
  <si>
    <t>Advanced  English</t>
  </si>
  <si>
    <t>KUR105</t>
  </si>
  <si>
    <t>Kurdology I</t>
  </si>
  <si>
    <t>DBT 101</t>
  </si>
  <si>
    <t>Academic Debate and Critical Thinking I</t>
  </si>
  <si>
    <t>PHAR 102</t>
  </si>
  <si>
    <t>Principles of Pharmaceutical Calculations</t>
  </si>
  <si>
    <t>Non technical elective</t>
  </si>
  <si>
    <t>PHAR 110</t>
  </si>
  <si>
    <t>Histology</t>
  </si>
  <si>
    <t>PHAR 103</t>
  </si>
  <si>
    <t>Analytical Chemistry</t>
  </si>
  <si>
    <t>PHAR 109</t>
  </si>
  <si>
    <t>Biostatistics &amp; Mathematics</t>
  </si>
  <si>
    <t>Biophysics</t>
  </si>
  <si>
    <t>ELT 104</t>
  </si>
  <si>
    <t>Technical English</t>
  </si>
  <si>
    <t>KUR106</t>
  </si>
  <si>
    <t>Kurdology II</t>
  </si>
  <si>
    <t>IT 103</t>
  </si>
  <si>
    <t>DBT 102</t>
  </si>
  <si>
    <t>Academic Debate &amp; critical Thinking II</t>
  </si>
  <si>
    <t>PHAR 205</t>
  </si>
  <si>
    <t>Organic Chemistry I</t>
  </si>
  <si>
    <t>PHAR 202</t>
  </si>
  <si>
    <t>Physiology I</t>
  </si>
  <si>
    <t>PHAR 210</t>
  </si>
  <si>
    <t>Biochemistry I</t>
  </si>
  <si>
    <t>PHAR 201</t>
  </si>
  <si>
    <t>Physical Pharmacy I</t>
  </si>
  <si>
    <t>PHAR 207</t>
  </si>
  <si>
    <t>Microbiology I</t>
  </si>
  <si>
    <t>PHAR 208</t>
  </si>
  <si>
    <t>Anatomy</t>
  </si>
  <si>
    <t>PHAR 215</t>
  </si>
  <si>
    <t>Organic Chemistry II</t>
  </si>
  <si>
    <t>PHAR 223</t>
  </si>
  <si>
    <t>Physiology II</t>
  </si>
  <si>
    <t>PHAR 221</t>
  </si>
  <si>
    <t>Physical Pharmacy II</t>
  </si>
  <si>
    <t>PHAR 224</t>
  </si>
  <si>
    <t>Immunology</t>
  </si>
  <si>
    <t>PHAR 204</t>
  </si>
  <si>
    <t>Pharmacoeconomics</t>
  </si>
  <si>
    <t>PHAR 220</t>
  </si>
  <si>
    <t xml:space="preserve">Biochemistry II </t>
  </si>
  <si>
    <t>Microbiology II</t>
  </si>
  <si>
    <t>PHAR 301</t>
  </si>
  <si>
    <t>PHAR 303</t>
  </si>
  <si>
    <t>Pharmacognosy I</t>
  </si>
  <si>
    <t>PHAR 305</t>
  </si>
  <si>
    <t>Pharmacology I</t>
  </si>
  <si>
    <t>PHAR 308</t>
  </si>
  <si>
    <t>Pharmaceutical Chemistry I</t>
  </si>
  <si>
    <t>PHAR 311</t>
  </si>
  <si>
    <t>Pathology</t>
  </si>
  <si>
    <t>PHAR 302</t>
  </si>
  <si>
    <t>PHAR 304</t>
  </si>
  <si>
    <t>Pharmacognosy II</t>
  </si>
  <si>
    <t>PHAR 309</t>
  </si>
  <si>
    <t>Pharmaceutical Chemistry II</t>
  </si>
  <si>
    <t>PHAR 306</t>
  </si>
  <si>
    <t>Pharmacology II</t>
  </si>
  <si>
    <t>PHAR 313</t>
  </si>
  <si>
    <t>Pharmaceutical Toxicology</t>
  </si>
  <si>
    <t>PHAR 320</t>
  </si>
  <si>
    <t>Pharmacy Training I</t>
  </si>
  <si>
    <t xml:space="preserve">Technical Elective </t>
  </si>
  <si>
    <t>PHAR 401</t>
  </si>
  <si>
    <t>PHAR 403</t>
  </si>
  <si>
    <t xml:space="preserve">Pharmacognosy III </t>
  </si>
  <si>
    <t>PHAR 410</t>
  </si>
  <si>
    <t>PHAR 420</t>
  </si>
  <si>
    <t>Pharmacy Training II</t>
  </si>
  <si>
    <t>PHAR 405</t>
  </si>
  <si>
    <t>Pharmacology III</t>
  </si>
  <si>
    <t>PHAR 408</t>
  </si>
  <si>
    <t>Pharmaceutical Chemistry III</t>
  </si>
  <si>
    <t>PHAR 415</t>
  </si>
  <si>
    <t xml:space="preserve">Biopharmaceutics &amp;Pharmacokinetics </t>
  </si>
  <si>
    <t>Technical Elective</t>
  </si>
  <si>
    <t>Therapeutics II</t>
  </si>
  <si>
    <t>PHAR 413</t>
  </si>
  <si>
    <t>Cosmetics</t>
  </si>
  <si>
    <t>PHAR 416</t>
  </si>
  <si>
    <t>Industrial Pharmacy I</t>
  </si>
  <si>
    <t>PHAR 409</t>
  </si>
  <si>
    <t>Pharmaceutical Chemistry IV</t>
  </si>
  <si>
    <t>F I f t h  G r a d e</t>
  </si>
  <si>
    <t>PHAR 502</t>
  </si>
  <si>
    <t>Therapeutics III</t>
  </si>
  <si>
    <t>Industrial Pharmacy II</t>
  </si>
  <si>
    <t>PHAR 505</t>
  </si>
  <si>
    <t>Clinical Toxicology</t>
  </si>
  <si>
    <t>PHAR 500</t>
  </si>
  <si>
    <t>Graduation Project</t>
  </si>
  <si>
    <t>Public health &amp; First Aid</t>
  </si>
  <si>
    <t>PHAR 522</t>
  </si>
  <si>
    <t>Pharmaceutical Instrumental Analysis</t>
  </si>
  <si>
    <t>PHAR 515</t>
  </si>
  <si>
    <t>Pharmacy Law &amp; ethics</t>
  </si>
  <si>
    <t>PHAR 516</t>
  </si>
  <si>
    <t>Clinical Pharmacokinetics</t>
  </si>
  <si>
    <t>PHAR 312</t>
  </si>
  <si>
    <t>Immunocytochemistry</t>
  </si>
  <si>
    <t>PHAR 315</t>
  </si>
  <si>
    <t>Safety and LAB operating system</t>
  </si>
  <si>
    <t>PHAR 330</t>
  </si>
  <si>
    <t>Introduction to polymer chemistry</t>
  </si>
  <si>
    <t>PHAR 331</t>
  </si>
  <si>
    <t>Antibiotics &amp; Bioactive compounds</t>
  </si>
  <si>
    <t>PHAR 333</t>
  </si>
  <si>
    <t>Chromatography &amp;  isolation Techniques in drug analysis</t>
  </si>
  <si>
    <t>PHAR 335</t>
  </si>
  <si>
    <t>Pharmaceutical Analysis I</t>
  </si>
  <si>
    <t>PHAR 336</t>
  </si>
  <si>
    <t>Pharmaceutical Analysis II</t>
  </si>
  <si>
    <t>PHAR 328</t>
  </si>
  <si>
    <t>Phytotherapy</t>
  </si>
  <si>
    <t>PHAR 406</t>
  </si>
  <si>
    <t>PHAR 444</t>
  </si>
  <si>
    <t>Validation methods in Drug Analysis</t>
  </si>
  <si>
    <t>PHAR 455</t>
  </si>
  <si>
    <t>Biostatistics in Pharmacy</t>
  </si>
  <si>
    <t>Radiopharmacy</t>
  </si>
  <si>
    <t>Prodrugs</t>
  </si>
  <si>
    <t xml:space="preserve">Drug Registration (Authorization) </t>
  </si>
  <si>
    <t>PHAR 532</t>
  </si>
  <si>
    <t>Patent in Drugs</t>
  </si>
  <si>
    <t>PHAR 540</t>
  </si>
  <si>
    <t xml:space="preserve">Quality control in Drugs </t>
  </si>
  <si>
    <t>TUR 121</t>
  </si>
  <si>
    <t>TUR 122</t>
  </si>
  <si>
    <t>Turkish II</t>
  </si>
  <si>
    <t>LAW 121</t>
  </si>
  <si>
    <t>Human rights</t>
  </si>
  <si>
    <t>GEN 201</t>
  </si>
  <si>
    <t>Ecology</t>
  </si>
  <si>
    <t>Chair of the Scientific Committee</t>
  </si>
  <si>
    <t xml:space="preserve">Head of Department </t>
  </si>
  <si>
    <t>Dean</t>
  </si>
  <si>
    <t xml:space="preserve">Information Technology </t>
  </si>
  <si>
    <t>Pharmaceutical Technology I</t>
  </si>
  <si>
    <t>Pharmaceutical Technology II</t>
  </si>
  <si>
    <t>Pharmaceutical Technology   III</t>
  </si>
  <si>
    <t xml:space="preserve">Therapeutics I </t>
  </si>
  <si>
    <t>PHAR 407</t>
  </si>
  <si>
    <t>PHAR 422</t>
  </si>
  <si>
    <t xml:space="preserve"> Research methodology</t>
  </si>
  <si>
    <t>PHAR 412</t>
  </si>
  <si>
    <t>PHAR 503</t>
  </si>
  <si>
    <t>PHAR 501</t>
  </si>
  <si>
    <t>PHAR 504</t>
  </si>
  <si>
    <t xml:space="preserve">Clinical Biochemistry </t>
  </si>
  <si>
    <t>PHAR 506</t>
  </si>
  <si>
    <t>Patient Assessment  &amp; Communication</t>
  </si>
  <si>
    <t>PHAR 514</t>
  </si>
  <si>
    <t>PHAR 517</t>
  </si>
  <si>
    <t xml:space="preserve"> Pharmacy Management </t>
  </si>
  <si>
    <t>Hospital clinical lab training</t>
  </si>
  <si>
    <t>PHAR 518</t>
  </si>
  <si>
    <t>Hospital Training (wards)</t>
  </si>
  <si>
    <t>Self care and OTC products</t>
  </si>
  <si>
    <t>PHAR 425</t>
  </si>
  <si>
    <t>PHAR 426</t>
  </si>
  <si>
    <t>Nutrients Biochemistry</t>
  </si>
  <si>
    <t>PHAR 427</t>
  </si>
  <si>
    <t>Pediatric Drug Therapy</t>
  </si>
  <si>
    <t>PHAR 428</t>
  </si>
  <si>
    <t>Geriatric Drug Therapy</t>
  </si>
  <si>
    <t xml:space="preserve">Green chemistry </t>
  </si>
  <si>
    <t xml:space="preserve"> Turkish 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</si>
</sst>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rgb="FF000000"/>
      <name val="Times New Roman"/>
      <family val="1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lightUp">
        <fgColor theme="6" tint="-0.2499465926084170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4.9989318521683403E-2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13" borderId="5" xfId="0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0" fillId="13" borderId="21" xfId="0" applyFill="1" applyBorder="1" applyAlignment="1">
      <alignment horizontal="center" vertical="center" wrapText="1"/>
    </xf>
    <xf numFmtId="0" fontId="0" fillId="13" borderId="16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5" xfId="0" applyFill="1" applyBorder="1" applyAlignment="1">
      <alignment horizontal="center" vertical="center" wrapText="1"/>
    </xf>
    <xf numFmtId="0" fontId="0" fillId="6" borderId="19" xfId="0" applyFill="1" applyBorder="1" applyAlignment="1">
      <alignment horizontal="center" vertical="center" wrapText="1"/>
    </xf>
    <xf numFmtId="0" fontId="0" fillId="7" borderId="18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wrapText="1"/>
    </xf>
    <xf numFmtId="0" fontId="0" fillId="13" borderId="18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wrapText="1"/>
    </xf>
    <xf numFmtId="1" fontId="7" fillId="12" borderId="30" xfId="0" applyNumberFormat="1" applyFont="1" applyFill="1" applyBorder="1" applyAlignment="1">
      <alignment horizontal="center" wrapText="1"/>
    </xf>
    <xf numFmtId="1" fontId="4" fillId="10" borderId="35" xfId="0" applyNumberFormat="1" applyFont="1" applyFill="1" applyBorder="1" applyAlignment="1">
      <alignment horizontal="center" wrapText="1"/>
    </xf>
    <xf numFmtId="0" fontId="1" fillId="8" borderId="3" xfId="0" applyFont="1" applyFill="1" applyBorder="1" applyAlignment="1">
      <alignment horizontal="center" wrapText="1"/>
    </xf>
    <xf numFmtId="0" fontId="3" fillId="10" borderId="12" xfId="0" applyFont="1" applyFill="1" applyBorder="1" applyAlignment="1">
      <alignment horizontal="center" wrapText="1"/>
    </xf>
    <xf numFmtId="0" fontId="3" fillId="10" borderId="13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8" borderId="0" xfId="0" applyFill="1" applyAlignment="1">
      <alignment wrapText="1"/>
    </xf>
    <xf numFmtId="0" fontId="0" fillId="11" borderId="19" xfId="0" applyFill="1" applyBorder="1" applyAlignment="1">
      <alignment horizontal="center" vertical="center" wrapText="1"/>
    </xf>
    <xf numFmtId="0" fontId="1" fillId="16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left" vertical="center" wrapText="1" readingOrder="1"/>
    </xf>
    <xf numFmtId="0" fontId="0" fillId="0" borderId="5" xfId="0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5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left" vertical="center" wrapText="1" readingOrder="2"/>
    </xf>
    <xf numFmtId="0" fontId="10" fillId="0" borderId="5" xfId="0" applyFont="1" applyFill="1" applyBorder="1"/>
    <xf numFmtId="0" fontId="10" fillId="0" borderId="5" xfId="0" applyFont="1" applyBorder="1"/>
    <xf numFmtId="0" fontId="0" fillId="0" borderId="4" xfId="0" applyFont="1" applyFill="1" applyBorder="1" applyAlignment="1">
      <alignment vertical="center" wrapText="1" readingOrder="2"/>
    </xf>
    <xf numFmtId="0" fontId="0" fillId="0" borderId="41" xfId="0" applyFont="1" applyFill="1" applyBorder="1" applyAlignment="1">
      <alignment horizontal="left" vertical="center" wrapText="1" readingOrder="2"/>
    </xf>
    <xf numFmtId="0" fontId="10" fillId="17" borderId="5" xfId="0" applyFont="1" applyFill="1" applyBorder="1" applyAlignment="1">
      <alignment horizontal="center" vertical="center" wrapText="1" readingOrder="2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5" fillId="19" borderId="29" xfId="0" applyFont="1" applyFill="1" applyBorder="1" applyAlignment="1">
      <alignment horizontal="center" vertical="center" wrapText="1"/>
    </xf>
    <xf numFmtId="1" fontId="12" fillId="19" borderId="42" xfId="0" applyNumberFormat="1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5" fillId="19" borderId="28" xfId="0" applyFont="1" applyFill="1" applyBorder="1" applyAlignment="1">
      <alignment horizontal="center" vertical="center" wrapText="1"/>
    </xf>
    <xf numFmtId="0" fontId="0" fillId="18" borderId="0" xfId="0" applyFill="1" applyAlignment="1">
      <alignment wrapText="1"/>
    </xf>
    <xf numFmtId="0" fontId="10" fillId="0" borderId="5" xfId="0" applyFont="1" applyFill="1" applyBorder="1" applyAlignment="1">
      <alignment horizontal="left" vertical="center" wrapText="1" readingOrder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vertical="center" wrapText="1"/>
    </xf>
    <xf numFmtId="0" fontId="0" fillId="0" borderId="4" xfId="0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1" xfId="0" applyFill="1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9" fillId="15" borderId="0" xfId="0" applyFont="1" applyFill="1" applyAlignment="1">
      <alignment horizontal="center" wrapText="1"/>
    </xf>
    <xf numFmtId="0" fontId="5" fillId="14" borderId="7" xfId="0" applyFont="1" applyFill="1" applyBorder="1" applyAlignment="1">
      <alignment horizontal="center" wrapText="1"/>
    </xf>
    <xf numFmtId="0" fontId="5" fillId="14" borderId="8" xfId="0" applyFont="1" applyFill="1" applyBorder="1" applyAlignment="1">
      <alignment horizontal="center" wrapText="1"/>
    </xf>
    <xf numFmtId="0" fontId="5" fillId="14" borderId="9" xfId="0" applyFont="1" applyFill="1" applyBorder="1" applyAlignment="1">
      <alignment horizontal="center" wrapText="1"/>
    </xf>
    <xf numFmtId="0" fontId="1" fillId="8" borderId="38" xfId="0" applyFont="1" applyFill="1" applyBorder="1" applyAlignment="1">
      <alignment horizontal="center" wrapText="1"/>
    </xf>
    <xf numFmtId="0" fontId="1" fillId="8" borderId="39" xfId="0" applyFont="1" applyFill="1" applyBorder="1" applyAlignment="1">
      <alignment horizontal="center" wrapText="1"/>
    </xf>
    <xf numFmtId="0" fontId="1" fillId="8" borderId="40" xfId="0" applyFont="1" applyFill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left" wrapText="1"/>
    </xf>
    <xf numFmtId="0" fontId="0" fillId="0" borderId="34" xfId="0" applyFont="1" applyBorder="1" applyAlignment="1">
      <alignment horizontal="center" wrapText="1"/>
    </xf>
    <xf numFmtId="0" fontId="0" fillId="0" borderId="35" xfId="0" applyFont="1" applyBorder="1" applyAlignment="1">
      <alignment horizont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13" borderId="21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6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7" borderId="1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7" fillId="9" borderId="31" xfId="0" applyFont="1" applyFill="1" applyBorder="1" applyAlignment="1">
      <alignment horizontal="center" vertical="center" wrapText="1"/>
    </xf>
    <xf numFmtId="0" fontId="7" fillId="9" borderId="32" xfId="0" applyFont="1" applyFill="1" applyBorder="1" applyAlignment="1">
      <alignment horizontal="center" vertical="center" wrapText="1"/>
    </xf>
    <xf numFmtId="0" fontId="7" fillId="9" borderId="3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0" fontId="2" fillId="12" borderId="28" xfId="0" applyFont="1" applyFill="1" applyBorder="1" applyAlignment="1">
      <alignment horizontal="center" vertical="center" wrapText="1"/>
    </xf>
    <xf numFmtId="0" fontId="2" fillId="12" borderId="29" xfId="0" applyFont="1" applyFill="1" applyBorder="1" applyAlignment="1">
      <alignment horizontal="center" vertical="center" wrapText="1"/>
    </xf>
    <xf numFmtId="0" fontId="1" fillId="11" borderId="24" xfId="0" applyFont="1" applyFill="1" applyBorder="1" applyAlignment="1">
      <alignment horizontal="center" vertical="center" wrapText="1"/>
    </xf>
    <xf numFmtId="16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6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62"/>
      <tableStyleElement type="headerRow" dxfId="61"/>
    </tableStyle>
  </tableStyles>
  <colors>
    <mruColors>
      <color rgb="FFFFF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560917</xdr:colOff>
      <xdr:row>0</xdr:row>
      <xdr:rowOff>0</xdr:rowOff>
    </xdr:from>
    <xdr:to>
      <xdr:col>1</xdr:col>
      <xdr:colOff>1208617</xdr:colOff>
      <xdr:row>1</xdr:row>
      <xdr:rowOff>142875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/>
        <a:srcRect l="2424" t="3588" r="2627"/>
        <a:stretch/>
      </xdr:blipFill>
      <xdr:spPr bwMode="auto">
        <a:xfrm>
          <a:off x="1111250" y="0"/>
          <a:ext cx="647700" cy="576792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2"/>
  <sheetViews>
    <sheetView tabSelected="1" view="pageBreakPreview" zoomScale="80" zoomScaleNormal="90" zoomScaleSheetLayoutView="80" workbookViewId="0">
      <selection activeCell="L58" sqref="L58:L65"/>
    </sheetView>
  </sheetViews>
  <sheetFormatPr defaultColWidth="9.140625" defaultRowHeight="15" x14ac:dyDescent="0.25"/>
  <cols>
    <col min="1" max="1" width="9.5703125" style="1" bestFit="1" customWidth="1"/>
    <col min="2" max="2" width="43.7109375" style="1" customWidth="1"/>
    <col min="3" max="3" width="7.140625" style="1" bestFit="1" customWidth="1"/>
    <col min="4" max="4" width="8" style="1" bestFit="1" customWidth="1"/>
    <col min="5" max="5" width="6.42578125" style="1" bestFit="1" customWidth="1"/>
    <col min="6" max="6" width="5.140625" style="1" bestFit="1" customWidth="1"/>
    <col min="7" max="7" width="4.140625" style="1" customWidth="1"/>
    <col min="8" max="8" width="10" style="1" bestFit="1" customWidth="1"/>
    <col min="9" max="9" width="43.5703125" style="1" customWidth="1"/>
    <col min="10" max="10" width="7.140625" style="1" bestFit="1" customWidth="1"/>
    <col min="11" max="11" width="8" style="1" bestFit="1" customWidth="1"/>
    <col min="12" max="12" width="6.42578125" style="1" bestFit="1" customWidth="1"/>
    <col min="13" max="13" width="5.140625" style="1" bestFit="1" customWidth="1"/>
    <col min="14" max="16384" width="9.140625" style="1"/>
  </cols>
  <sheetData>
    <row r="1" spans="1:16" ht="33.75" customHeight="1" x14ac:dyDescent="0.25">
      <c r="A1" s="84"/>
      <c r="B1" s="85"/>
      <c r="C1" s="89" t="s">
        <v>52</v>
      </c>
      <c r="D1" s="89"/>
      <c r="E1" s="89"/>
      <c r="F1" s="89"/>
      <c r="G1" s="89"/>
      <c r="H1" s="89"/>
      <c r="I1" s="89"/>
      <c r="J1" s="88" t="s">
        <v>48</v>
      </c>
      <c r="K1" s="88"/>
      <c r="L1" s="88" t="s">
        <v>51</v>
      </c>
      <c r="M1" s="88"/>
      <c r="N1" s="35"/>
      <c r="O1" s="35"/>
      <c r="P1" s="35"/>
    </row>
    <row r="2" spans="1:16" x14ac:dyDescent="0.25">
      <c r="A2" s="86"/>
      <c r="B2" s="87"/>
      <c r="C2" s="90" t="s">
        <v>57</v>
      </c>
      <c r="D2" s="90"/>
      <c r="E2" s="90"/>
      <c r="F2" s="90"/>
      <c r="G2" s="90"/>
      <c r="H2" s="90"/>
      <c r="I2" s="90"/>
      <c r="J2" s="88" t="s">
        <v>49</v>
      </c>
      <c r="K2" s="88"/>
      <c r="L2" s="88" t="s">
        <v>50</v>
      </c>
      <c r="M2" s="88"/>
      <c r="N2" s="35"/>
      <c r="O2" s="35"/>
      <c r="P2" s="35"/>
    </row>
    <row r="3" spans="1:16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24" thickBot="1" x14ac:dyDescent="0.4">
      <c r="A4" s="77" t="s">
        <v>28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35"/>
      <c r="O4" s="35"/>
      <c r="P4" s="35"/>
    </row>
    <row r="5" spans="1:16" ht="16.5" customHeight="1" thickBot="1" x14ac:dyDescent="0.3">
      <c r="A5" s="78" t="s">
        <v>26</v>
      </c>
      <c r="B5" s="79"/>
      <c r="C5" s="79"/>
      <c r="D5" s="79"/>
      <c r="E5" s="79"/>
      <c r="F5" s="80"/>
      <c r="G5" s="35"/>
      <c r="H5" s="78" t="s">
        <v>27</v>
      </c>
      <c r="I5" s="79"/>
      <c r="J5" s="79"/>
      <c r="K5" s="79"/>
      <c r="L5" s="79"/>
      <c r="M5" s="80"/>
      <c r="N5" s="35"/>
      <c r="O5" s="35"/>
      <c r="P5" s="35"/>
    </row>
    <row r="6" spans="1:16" x14ac:dyDescent="0.25">
      <c r="A6" s="2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1" t="s">
        <v>5</v>
      </c>
      <c r="G6" s="35"/>
      <c r="H6" s="2" t="s">
        <v>0</v>
      </c>
      <c r="I6" s="3" t="s">
        <v>1</v>
      </c>
      <c r="J6" s="3" t="s">
        <v>2</v>
      </c>
      <c r="K6" s="3" t="s">
        <v>3</v>
      </c>
      <c r="L6" s="3" t="s">
        <v>4</v>
      </c>
      <c r="M6" s="31" t="s">
        <v>5</v>
      </c>
      <c r="N6" s="35"/>
      <c r="O6" s="35"/>
      <c r="P6" s="35"/>
    </row>
    <row r="7" spans="1:16" ht="16.5" customHeight="1" x14ac:dyDescent="0.25">
      <c r="A7" s="39" t="s">
        <v>58</v>
      </c>
      <c r="B7" s="64" t="s">
        <v>59</v>
      </c>
      <c r="C7" s="65">
        <v>4</v>
      </c>
      <c r="D7" s="65">
        <v>2</v>
      </c>
      <c r="E7" s="4">
        <f>C7+D7/2</f>
        <v>5</v>
      </c>
      <c r="F7" s="34">
        <v>6</v>
      </c>
      <c r="G7" s="35"/>
      <c r="H7" s="39" t="s">
        <v>73</v>
      </c>
      <c r="I7" s="64" t="s">
        <v>74</v>
      </c>
      <c r="J7" s="66">
        <v>3</v>
      </c>
      <c r="K7" s="66">
        <v>2</v>
      </c>
      <c r="L7" s="4">
        <f>J7+K7/2</f>
        <v>4</v>
      </c>
      <c r="M7" s="34">
        <v>5</v>
      </c>
      <c r="N7" s="35"/>
      <c r="O7" s="35"/>
      <c r="P7" s="35"/>
    </row>
    <row r="8" spans="1:16" ht="16.5" customHeight="1" x14ac:dyDescent="0.25">
      <c r="A8" s="42"/>
      <c r="B8" s="43"/>
      <c r="C8" s="65"/>
      <c r="D8" s="65"/>
      <c r="E8" s="57"/>
      <c r="F8" s="69"/>
      <c r="G8" s="35"/>
      <c r="H8" s="39" t="s">
        <v>75</v>
      </c>
      <c r="I8" s="64" t="s">
        <v>76</v>
      </c>
      <c r="J8" s="65">
        <v>3</v>
      </c>
      <c r="K8" s="65">
        <v>2</v>
      </c>
      <c r="L8" s="38">
        <f t="shared" ref="L8:L13" si="0">J8+K8/2</f>
        <v>4</v>
      </c>
      <c r="M8" s="34">
        <v>5</v>
      </c>
      <c r="N8" s="35"/>
      <c r="O8" s="35"/>
      <c r="P8" s="35"/>
    </row>
    <row r="9" spans="1:16" ht="16.5" customHeight="1" x14ac:dyDescent="0.25">
      <c r="A9" s="42" t="s">
        <v>60</v>
      </c>
      <c r="B9" s="43" t="s">
        <v>61</v>
      </c>
      <c r="C9" s="65">
        <v>3</v>
      </c>
      <c r="D9" s="65">
        <v>2</v>
      </c>
      <c r="E9" s="57">
        <f t="shared" ref="E9:E15" si="1">C9+D9/2</f>
        <v>4</v>
      </c>
      <c r="F9" s="69">
        <v>5</v>
      </c>
      <c r="G9" s="35"/>
      <c r="H9" s="39" t="s">
        <v>77</v>
      </c>
      <c r="I9" s="64" t="s">
        <v>78</v>
      </c>
      <c r="J9" s="65">
        <v>3</v>
      </c>
      <c r="K9" s="65">
        <v>0</v>
      </c>
      <c r="L9" s="73">
        <f t="shared" si="0"/>
        <v>3</v>
      </c>
      <c r="M9" s="34">
        <v>3</v>
      </c>
      <c r="N9" s="35"/>
      <c r="O9" s="35"/>
      <c r="P9" s="35"/>
    </row>
    <row r="10" spans="1:16" ht="16.5" customHeight="1" x14ac:dyDescent="0.25">
      <c r="A10" s="42" t="s">
        <v>62</v>
      </c>
      <c r="B10" s="43" t="s">
        <v>63</v>
      </c>
      <c r="C10" s="65">
        <v>2</v>
      </c>
      <c r="D10" s="65">
        <v>0</v>
      </c>
      <c r="E10" s="57">
        <f t="shared" si="1"/>
        <v>2</v>
      </c>
      <c r="F10" s="69">
        <v>2</v>
      </c>
      <c r="G10" s="35"/>
      <c r="H10" s="39" t="s">
        <v>75</v>
      </c>
      <c r="I10" s="64" t="s">
        <v>79</v>
      </c>
      <c r="J10" s="65">
        <v>2</v>
      </c>
      <c r="K10" s="65">
        <v>2</v>
      </c>
      <c r="L10" s="73">
        <f t="shared" si="0"/>
        <v>3</v>
      </c>
      <c r="M10" s="34">
        <v>3</v>
      </c>
      <c r="N10" s="35"/>
      <c r="O10" s="35"/>
      <c r="P10" s="35"/>
    </row>
    <row r="11" spans="1:16" ht="16.5" customHeight="1" x14ac:dyDescent="0.25">
      <c r="A11" s="42" t="s">
        <v>64</v>
      </c>
      <c r="B11" s="43" t="s">
        <v>65</v>
      </c>
      <c r="C11" s="65">
        <v>3</v>
      </c>
      <c r="D11" s="65">
        <v>0</v>
      </c>
      <c r="E11" s="57">
        <f t="shared" si="1"/>
        <v>3</v>
      </c>
      <c r="F11" s="69">
        <v>4</v>
      </c>
      <c r="G11" s="35"/>
      <c r="H11" s="39" t="s">
        <v>80</v>
      </c>
      <c r="I11" s="64" t="s">
        <v>81</v>
      </c>
      <c r="J11" s="65">
        <v>3</v>
      </c>
      <c r="K11" s="65">
        <v>0</v>
      </c>
      <c r="L11" s="73">
        <f t="shared" si="0"/>
        <v>3</v>
      </c>
      <c r="M11" s="34">
        <v>4</v>
      </c>
      <c r="N11" s="35"/>
      <c r="O11" s="35"/>
      <c r="P11" s="35"/>
    </row>
    <row r="12" spans="1:16" ht="16.5" customHeight="1" x14ac:dyDescent="0.25">
      <c r="A12" s="42" t="s">
        <v>66</v>
      </c>
      <c r="B12" s="43" t="s">
        <v>67</v>
      </c>
      <c r="C12" s="65">
        <v>2</v>
      </c>
      <c r="D12" s="65">
        <v>0</v>
      </c>
      <c r="E12" s="57">
        <f t="shared" si="1"/>
        <v>2</v>
      </c>
      <c r="F12" s="69">
        <v>2</v>
      </c>
      <c r="G12" s="35"/>
      <c r="H12" s="39" t="s">
        <v>82</v>
      </c>
      <c r="I12" s="64" t="s">
        <v>83</v>
      </c>
      <c r="J12" s="65">
        <v>2</v>
      </c>
      <c r="K12" s="65">
        <v>0</v>
      </c>
      <c r="L12" s="73">
        <f t="shared" si="0"/>
        <v>2</v>
      </c>
      <c r="M12" s="34">
        <v>2</v>
      </c>
      <c r="N12" s="35"/>
      <c r="O12" s="35"/>
      <c r="P12" s="35"/>
    </row>
    <row r="13" spans="1:16" ht="16.5" customHeight="1" x14ac:dyDescent="0.25">
      <c r="A13" s="70" t="s">
        <v>68</v>
      </c>
      <c r="B13" s="67" t="s">
        <v>69</v>
      </c>
      <c r="C13" s="57">
        <v>2</v>
      </c>
      <c r="D13" s="57">
        <v>0</v>
      </c>
      <c r="E13" s="57">
        <f t="shared" si="1"/>
        <v>2</v>
      </c>
      <c r="F13" s="69">
        <v>3</v>
      </c>
      <c r="G13" s="35"/>
      <c r="H13" s="39" t="s">
        <v>84</v>
      </c>
      <c r="I13" s="64" t="s">
        <v>206</v>
      </c>
      <c r="J13" s="65">
        <v>2</v>
      </c>
      <c r="K13" s="65">
        <v>2</v>
      </c>
      <c r="L13" s="57">
        <f t="shared" si="0"/>
        <v>3</v>
      </c>
      <c r="M13" s="69">
        <v>3</v>
      </c>
      <c r="N13" s="35"/>
      <c r="O13" s="35"/>
      <c r="P13" s="35"/>
    </row>
    <row r="14" spans="1:16" ht="16.5" customHeight="1" x14ac:dyDescent="0.25">
      <c r="A14" s="70" t="s">
        <v>70</v>
      </c>
      <c r="B14" s="67" t="s">
        <v>71</v>
      </c>
      <c r="C14" s="57">
        <v>3</v>
      </c>
      <c r="D14" s="57">
        <v>2</v>
      </c>
      <c r="E14" s="57">
        <f t="shared" si="1"/>
        <v>4</v>
      </c>
      <c r="F14" s="69">
        <v>5</v>
      </c>
      <c r="G14" s="35"/>
      <c r="H14" s="70" t="s">
        <v>85</v>
      </c>
      <c r="I14" s="67" t="s">
        <v>86</v>
      </c>
      <c r="J14" s="57">
        <v>2</v>
      </c>
      <c r="K14" s="57">
        <v>0</v>
      </c>
      <c r="L14" s="57">
        <f t="shared" ref="L14:L15" si="2">J14+K14/2</f>
        <v>2</v>
      </c>
      <c r="M14" s="69">
        <v>2</v>
      </c>
      <c r="N14" s="35"/>
      <c r="O14" s="35"/>
      <c r="P14" s="35"/>
    </row>
    <row r="15" spans="1:16" ht="15.75" thickBot="1" x14ac:dyDescent="0.3">
      <c r="A15" s="70"/>
      <c r="B15" s="67" t="s">
        <v>72</v>
      </c>
      <c r="C15" s="57">
        <v>2</v>
      </c>
      <c r="D15" s="57">
        <v>0</v>
      </c>
      <c r="E15" s="57">
        <f t="shared" si="1"/>
        <v>2</v>
      </c>
      <c r="F15" s="69">
        <v>3</v>
      </c>
      <c r="G15" s="35"/>
      <c r="H15" s="70"/>
      <c r="I15" s="67" t="s">
        <v>72</v>
      </c>
      <c r="J15" s="57">
        <v>2</v>
      </c>
      <c r="K15" s="57">
        <v>0</v>
      </c>
      <c r="L15" s="57">
        <f t="shared" si="2"/>
        <v>2</v>
      </c>
      <c r="M15" s="69">
        <v>3</v>
      </c>
      <c r="N15" s="35"/>
      <c r="O15" s="35"/>
      <c r="P15" s="35"/>
    </row>
    <row r="16" spans="1:16" ht="16.5" thickTop="1" thickBot="1" x14ac:dyDescent="0.3">
      <c r="A16" s="81" t="s">
        <v>6</v>
      </c>
      <c r="B16" s="82"/>
      <c r="C16" s="82"/>
      <c r="D16" s="83"/>
      <c r="E16" s="32">
        <f>SUM(E7:E15)</f>
        <v>24</v>
      </c>
      <c r="F16" s="33">
        <f>SUM(F7:F15)</f>
        <v>30</v>
      </c>
      <c r="G16" s="35"/>
      <c r="H16" s="81" t="s">
        <v>6</v>
      </c>
      <c r="I16" s="82"/>
      <c r="J16" s="82"/>
      <c r="K16" s="83"/>
      <c r="L16" s="32">
        <f>SUM(L7:L15)</f>
        <v>26</v>
      </c>
      <c r="M16" s="33">
        <f>SUM(M7:M15)</f>
        <v>30</v>
      </c>
      <c r="N16" s="35"/>
      <c r="O16" s="35"/>
      <c r="P16" s="35"/>
    </row>
    <row r="17" spans="1:16" x14ac:dyDescent="0.25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4" thickBot="1" x14ac:dyDescent="0.4">
      <c r="A18" s="77" t="s">
        <v>29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35"/>
      <c r="O18" s="35"/>
      <c r="P18" s="35"/>
    </row>
    <row r="19" spans="1:16" ht="16.5" customHeight="1" thickBot="1" x14ac:dyDescent="0.3">
      <c r="A19" s="78" t="s">
        <v>32</v>
      </c>
      <c r="B19" s="79"/>
      <c r="C19" s="79"/>
      <c r="D19" s="79"/>
      <c r="E19" s="79"/>
      <c r="F19" s="80"/>
      <c r="G19" s="35"/>
      <c r="H19" s="78" t="s">
        <v>33</v>
      </c>
      <c r="I19" s="79"/>
      <c r="J19" s="79"/>
      <c r="K19" s="79"/>
      <c r="L19" s="79"/>
      <c r="M19" s="80"/>
      <c r="N19" s="35"/>
      <c r="O19" s="35"/>
      <c r="P19" s="35"/>
    </row>
    <row r="20" spans="1:16" x14ac:dyDescent="0.25">
      <c r="A20" s="2" t="s">
        <v>0</v>
      </c>
      <c r="B20" s="3" t="s">
        <v>1</v>
      </c>
      <c r="C20" s="3" t="s">
        <v>2</v>
      </c>
      <c r="D20" s="3" t="s">
        <v>3</v>
      </c>
      <c r="E20" s="3" t="s">
        <v>4</v>
      </c>
      <c r="F20" s="31" t="s">
        <v>5</v>
      </c>
      <c r="G20" s="35"/>
      <c r="H20" s="2" t="s">
        <v>0</v>
      </c>
      <c r="I20" s="3" t="s">
        <v>1</v>
      </c>
      <c r="J20" s="3" t="s">
        <v>2</v>
      </c>
      <c r="K20" s="3" t="s">
        <v>3</v>
      </c>
      <c r="L20" s="3" t="s">
        <v>4</v>
      </c>
      <c r="M20" s="31" t="s">
        <v>5</v>
      </c>
      <c r="N20" s="35"/>
      <c r="O20" s="35"/>
      <c r="P20" s="35"/>
    </row>
    <row r="21" spans="1:16" ht="16.5" customHeight="1" x14ac:dyDescent="0.25">
      <c r="A21" s="39" t="s">
        <v>87</v>
      </c>
      <c r="B21" s="46" t="s">
        <v>88</v>
      </c>
      <c r="C21" s="44">
        <v>2</v>
      </c>
      <c r="D21" s="44">
        <v>2</v>
      </c>
      <c r="E21" s="4">
        <f>C21+D21/2</f>
        <v>3</v>
      </c>
      <c r="F21" s="34">
        <v>5</v>
      </c>
      <c r="G21" s="35"/>
      <c r="H21" s="49" t="s">
        <v>99</v>
      </c>
      <c r="I21" s="40" t="s">
        <v>100</v>
      </c>
      <c r="J21" s="41">
        <v>3</v>
      </c>
      <c r="K21" s="41">
        <v>2</v>
      </c>
      <c r="L21" s="4">
        <f>J21+K21/2</f>
        <v>4</v>
      </c>
      <c r="M21" s="34">
        <v>5</v>
      </c>
      <c r="N21" s="35"/>
      <c r="O21" s="35"/>
      <c r="P21" s="35"/>
    </row>
    <row r="22" spans="1:16" ht="16.5" customHeight="1" x14ac:dyDescent="0.25">
      <c r="A22" s="39" t="s">
        <v>89</v>
      </c>
      <c r="B22" s="47" t="s">
        <v>90</v>
      </c>
      <c r="C22" s="44">
        <v>2</v>
      </c>
      <c r="D22" s="44">
        <v>2</v>
      </c>
      <c r="E22" s="73">
        <f t="shared" ref="E22:E27" si="3">C22+D22/2</f>
        <v>3</v>
      </c>
      <c r="F22" s="34">
        <v>5</v>
      </c>
      <c r="G22" s="35"/>
      <c r="H22" s="49" t="s">
        <v>101</v>
      </c>
      <c r="I22" s="48" t="s">
        <v>102</v>
      </c>
      <c r="J22" s="44">
        <v>2</v>
      </c>
      <c r="K22" s="44">
        <v>2</v>
      </c>
      <c r="L22" s="73">
        <f t="shared" ref="L22:L26" si="4">J22+K22/2</f>
        <v>3</v>
      </c>
      <c r="M22" s="34">
        <v>5</v>
      </c>
      <c r="N22" s="35"/>
      <c r="O22" s="35"/>
      <c r="P22" s="35"/>
    </row>
    <row r="23" spans="1:16" ht="16.5" customHeight="1" x14ac:dyDescent="0.25">
      <c r="A23" s="39" t="s">
        <v>91</v>
      </c>
      <c r="B23" s="48" t="s">
        <v>92</v>
      </c>
      <c r="C23" s="44">
        <v>2</v>
      </c>
      <c r="D23" s="44">
        <v>2</v>
      </c>
      <c r="E23" s="73">
        <f t="shared" si="3"/>
        <v>3</v>
      </c>
      <c r="F23" s="34">
        <v>5</v>
      </c>
      <c r="G23" s="35"/>
      <c r="H23" s="49" t="s">
        <v>103</v>
      </c>
      <c r="I23" s="47" t="s">
        <v>104</v>
      </c>
      <c r="J23" s="44">
        <v>2</v>
      </c>
      <c r="K23" s="44">
        <v>2</v>
      </c>
      <c r="L23" s="73">
        <f t="shared" si="4"/>
        <v>3</v>
      </c>
      <c r="M23" s="34">
        <v>4</v>
      </c>
      <c r="N23" s="35"/>
      <c r="O23" s="35"/>
      <c r="P23" s="35"/>
    </row>
    <row r="24" spans="1:16" ht="16.5" customHeight="1" x14ac:dyDescent="0.25">
      <c r="A24" s="39" t="s">
        <v>93</v>
      </c>
      <c r="B24" s="48" t="s">
        <v>94</v>
      </c>
      <c r="C24" s="44">
        <v>3</v>
      </c>
      <c r="D24" s="44">
        <v>0</v>
      </c>
      <c r="E24" s="73">
        <f t="shared" si="3"/>
        <v>3</v>
      </c>
      <c r="F24" s="34">
        <v>5</v>
      </c>
      <c r="G24" s="35"/>
      <c r="H24" s="49" t="s">
        <v>105</v>
      </c>
      <c r="I24" s="48" t="s">
        <v>106</v>
      </c>
      <c r="J24" s="44">
        <v>2</v>
      </c>
      <c r="K24" s="44">
        <v>0</v>
      </c>
      <c r="L24" s="73">
        <f t="shared" si="4"/>
        <v>2</v>
      </c>
      <c r="M24" s="34">
        <v>4</v>
      </c>
      <c r="N24" s="35"/>
      <c r="O24" s="35"/>
      <c r="P24" s="35"/>
    </row>
    <row r="25" spans="1:16" ht="16.5" customHeight="1" x14ac:dyDescent="0.25">
      <c r="A25" s="39"/>
      <c r="B25" s="46"/>
      <c r="C25" s="44"/>
      <c r="D25" s="44"/>
      <c r="E25" s="73">
        <f t="shared" si="3"/>
        <v>0</v>
      </c>
      <c r="F25" s="34"/>
      <c r="G25" s="35"/>
      <c r="H25" s="49" t="s">
        <v>107</v>
      </c>
      <c r="I25" s="48" t="s">
        <v>108</v>
      </c>
      <c r="J25" s="44">
        <v>2</v>
      </c>
      <c r="K25" s="44">
        <v>0</v>
      </c>
      <c r="L25" s="73">
        <f t="shared" si="4"/>
        <v>2</v>
      </c>
      <c r="M25" s="34">
        <v>3</v>
      </c>
      <c r="N25" s="35"/>
      <c r="O25" s="35"/>
      <c r="P25" s="35"/>
    </row>
    <row r="26" spans="1:16" ht="16.5" customHeight="1" x14ac:dyDescent="0.25">
      <c r="A26" s="39" t="s">
        <v>95</v>
      </c>
      <c r="B26" s="48" t="s">
        <v>96</v>
      </c>
      <c r="C26" s="44">
        <v>2</v>
      </c>
      <c r="D26" s="44">
        <v>2</v>
      </c>
      <c r="E26" s="73">
        <f t="shared" si="3"/>
        <v>3</v>
      </c>
      <c r="F26" s="34">
        <v>4</v>
      </c>
      <c r="G26" s="35"/>
      <c r="H26" s="49" t="s">
        <v>109</v>
      </c>
      <c r="I26" s="48" t="s">
        <v>110</v>
      </c>
      <c r="J26" s="44">
        <v>3</v>
      </c>
      <c r="K26" s="44">
        <v>0</v>
      </c>
      <c r="L26" s="73">
        <f t="shared" si="4"/>
        <v>3</v>
      </c>
      <c r="M26" s="34">
        <v>5</v>
      </c>
      <c r="N26" s="35"/>
      <c r="O26" s="35"/>
      <c r="P26" s="35"/>
    </row>
    <row r="27" spans="1:16" ht="16.5" customHeight="1" thickBot="1" x14ac:dyDescent="0.3">
      <c r="A27" s="70" t="s">
        <v>97</v>
      </c>
      <c r="B27" s="71" t="s">
        <v>98</v>
      </c>
      <c r="C27" s="72">
        <v>3</v>
      </c>
      <c r="D27" s="72">
        <v>2</v>
      </c>
      <c r="E27" s="73">
        <f t="shared" si="3"/>
        <v>4</v>
      </c>
      <c r="F27" s="69">
        <v>6</v>
      </c>
      <c r="G27" s="35"/>
      <c r="H27" s="70" t="s">
        <v>99</v>
      </c>
      <c r="I27" s="71" t="s">
        <v>111</v>
      </c>
      <c r="J27" s="72">
        <v>2</v>
      </c>
      <c r="K27" s="72">
        <v>0</v>
      </c>
      <c r="L27" s="57">
        <f t="shared" ref="L27" si="5">J27+K27/2</f>
        <v>2</v>
      </c>
      <c r="M27" s="69">
        <v>4</v>
      </c>
      <c r="N27" s="35"/>
      <c r="O27" s="35"/>
      <c r="P27" s="35"/>
    </row>
    <row r="28" spans="1:16" ht="16.5" thickTop="1" thickBot="1" x14ac:dyDescent="0.3">
      <c r="A28" s="81" t="s">
        <v>6</v>
      </c>
      <c r="B28" s="82"/>
      <c r="C28" s="82"/>
      <c r="D28" s="83"/>
      <c r="E28" s="32">
        <f>SUM(E21:E27)</f>
        <v>19</v>
      </c>
      <c r="F28" s="33">
        <f>SUM(F21:F27)</f>
        <v>30</v>
      </c>
      <c r="G28" s="35"/>
      <c r="H28" s="81" t="s">
        <v>6</v>
      </c>
      <c r="I28" s="82"/>
      <c r="J28" s="82"/>
      <c r="K28" s="83"/>
      <c r="L28" s="32">
        <f>SUM(L21:L27)</f>
        <v>19</v>
      </c>
      <c r="M28" s="33">
        <f>SUM(M21:M27)</f>
        <v>30</v>
      </c>
      <c r="N28" s="35"/>
      <c r="O28" s="35"/>
      <c r="P28" s="35"/>
    </row>
    <row r="29" spans="1:16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</row>
    <row r="30" spans="1:16" ht="24" thickBot="1" x14ac:dyDescent="0.4">
      <c r="A30" s="77" t="s">
        <v>30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35"/>
      <c r="O30" s="35"/>
      <c r="P30" s="35"/>
    </row>
    <row r="31" spans="1:16" ht="16.5" customHeight="1" thickBot="1" x14ac:dyDescent="0.3">
      <c r="A31" s="78" t="s">
        <v>34</v>
      </c>
      <c r="B31" s="79"/>
      <c r="C31" s="79"/>
      <c r="D31" s="79"/>
      <c r="E31" s="79"/>
      <c r="F31" s="80"/>
      <c r="G31" s="35"/>
      <c r="H31" s="78" t="s">
        <v>35</v>
      </c>
      <c r="I31" s="79"/>
      <c r="J31" s="79"/>
      <c r="K31" s="79"/>
      <c r="L31" s="79"/>
      <c r="M31" s="80"/>
      <c r="N31" s="35"/>
      <c r="O31" s="35"/>
      <c r="P31" s="35"/>
    </row>
    <row r="32" spans="1:16" x14ac:dyDescent="0.25">
      <c r="A32" s="2" t="s">
        <v>0</v>
      </c>
      <c r="B32" s="3" t="s">
        <v>1</v>
      </c>
      <c r="C32" s="3" t="s">
        <v>2</v>
      </c>
      <c r="D32" s="3" t="s">
        <v>3</v>
      </c>
      <c r="E32" s="3" t="s">
        <v>4</v>
      </c>
      <c r="F32" s="31" t="s">
        <v>5</v>
      </c>
      <c r="G32" s="35"/>
      <c r="H32" s="2" t="s">
        <v>0</v>
      </c>
      <c r="I32" s="3" t="s">
        <v>1</v>
      </c>
      <c r="J32" s="3" t="s">
        <v>2</v>
      </c>
      <c r="K32" s="3" t="s">
        <v>3</v>
      </c>
      <c r="L32" s="3" t="s">
        <v>4</v>
      </c>
      <c r="M32" s="31" t="s">
        <v>5</v>
      </c>
      <c r="N32" s="35"/>
      <c r="O32" s="35"/>
      <c r="P32" s="35"/>
    </row>
    <row r="33" spans="1:16" ht="16.5" customHeight="1" x14ac:dyDescent="0.25">
      <c r="A33" s="50" t="s">
        <v>112</v>
      </c>
      <c r="B33" s="47" t="s">
        <v>207</v>
      </c>
      <c r="C33" s="44">
        <v>3</v>
      </c>
      <c r="D33" s="44">
        <v>2</v>
      </c>
      <c r="E33" s="4">
        <f>C33+(D33/2)</f>
        <v>4</v>
      </c>
      <c r="F33" s="34">
        <v>6</v>
      </c>
      <c r="G33" s="35"/>
      <c r="H33" s="39" t="s">
        <v>121</v>
      </c>
      <c r="I33" s="47" t="s">
        <v>208</v>
      </c>
      <c r="J33" s="44">
        <v>3</v>
      </c>
      <c r="K33" s="44">
        <v>2</v>
      </c>
      <c r="L33" s="38">
        <f t="shared" ref="L33:L39" si="6">J33+K33/2</f>
        <v>4</v>
      </c>
      <c r="M33" s="34">
        <v>5</v>
      </c>
      <c r="N33" s="35"/>
      <c r="O33" s="35"/>
      <c r="P33" s="35"/>
    </row>
    <row r="34" spans="1:16" ht="16.5" customHeight="1" x14ac:dyDescent="0.25">
      <c r="A34" s="50" t="s">
        <v>113</v>
      </c>
      <c r="B34" s="47" t="s">
        <v>114</v>
      </c>
      <c r="C34" s="44">
        <v>3</v>
      </c>
      <c r="D34" s="44">
        <v>2</v>
      </c>
      <c r="E34" s="75">
        <f t="shared" ref="E34:E39" si="7">C34+(D34/2)</f>
        <v>4</v>
      </c>
      <c r="F34" s="34">
        <v>6</v>
      </c>
      <c r="G34" s="35"/>
      <c r="H34" s="39" t="s">
        <v>122</v>
      </c>
      <c r="I34" s="47" t="s">
        <v>123</v>
      </c>
      <c r="J34" s="44">
        <v>3</v>
      </c>
      <c r="K34" s="44">
        <v>2</v>
      </c>
      <c r="L34" s="4">
        <f t="shared" si="6"/>
        <v>4</v>
      </c>
      <c r="M34" s="34">
        <v>5</v>
      </c>
      <c r="N34" s="35"/>
      <c r="O34" s="35"/>
      <c r="P34" s="35"/>
    </row>
    <row r="35" spans="1:16" ht="16.5" customHeight="1" x14ac:dyDescent="0.25">
      <c r="A35" s="50" t="s">
        <v>115</v>
      </c>
      <c r="B35" s="47" t="s">
        <v>116</v>
      </c>
      <c r="C35" s="44">
        <v>3</v>
      </c>
      <c r="D35" s="44">
        <v>0</v>
      </c>
      <c r="E35" s="75">
        <f t="shared" si="7"/>
        <v>3</v>
      </c>
      <c r="F35" s="34">
        <v>4</v>
      </c>
      <c r="G35" s="35"/>
      <c r="H35" s="39" t="s">
        <v>124</v>
      </c>
      <c r="I35" s="47" t="s">
        <v>125</v>
      </c>
      <c r="J35" s="66">
        <v>3</v>
      </c>
      <c r="K35" s="66">
        <v>2</v>
      </c>
      <c r="L35" s="38">
        <f t="shared" si="6"/>
        <v>4</v>
      </c>
      <c r="M35" s="34">
        <v>5</v>
      </c>
      <c r="N35" s="35"/>
      <c r="O35" s="35"/>
      <c r="P35" s="35"/>
    </row>
    <row r="36" spans="1:16" ht="16.5" customHeight="1" x14ac:dyDescent="0.25">
      <c r="A36" s="50" t="s">
        <v>117</v>
      </c>
      <c r="B36" s="47" t="s">
        <v>118</v>
      </c>
      <c r="C36" s="66">
        <v>3</v>
      </c>
      <c r="D36" s="66">
        <v>2</v>
      </c>
      <c r="E36" s="75">
        <f t="shared" si="7"/>
        <v>4</v>
      </c>
      <c r="F36" s="34">
        <v>6</v>
      </c>
      <c r="G36" s="35"/>
      <c r="H36" s="39" t="s">
        <v>126</v>
      </c>
      <c r="I36" s="47" t="s">
        <v>127</v>
      </c>
      <c r="J36" s="66">
        <v>3</v>
      </c>
      <c r="K36" s="66">
        <v>2</v>
      </c>
      <c r="L36" s="38">
        <f t="shared" si="6"/>
        <v>4</v>
      </c>
      <c r="M36" s="34">
        <v>5</v>
      </c>
      <c r="N36" s="35"/>
      <c r="O36" s="35"/>
      <c r="P36" s="35"/>
    </row>
    <row r="37" spans="1:16" ht="16.5" customHeight="1" x14ac:dyDescent="0.25">
      <c r="A37" s="50" t="s">
        <v>119</v>
      </c>
      <c r="B37" s="47" t="s">
        <v>120</v>
      </c>
      <c r="C37" s="66">
        <v>2</v>
      </c>
      <c r="D37" s="66">
        <v>2</v>
      </c>
      <c r="E37" s="75">
        <f t="shared" si="7"/>
        <v>3</v>
      </c>
      <c r="F37" s="34">
        <v>5</v>
      </c>
      <c r="G37" s="35"/>
      <c r="H37" s="39" t="s">
        <v>128</v>
      </c>
      <c r="I37" s="47" t="s">
        <v>129</v>
      </c>
      <c r="J37" s="66">
        <v>3</v>
      </c>
      <c r="K37" s="66">
        <v>2</v>
      </c>
      <c r="L37" s="38">
        <f t="shared" si="6"/>
        <v>4</v>
      </c>
      <c r="M37" s="34">
        <v>5</v>
      </c>
      <c r="N37" s="35"/>
      <c r="O37" s="35"/>
      <c r="P37" s="35"/>
    </row>
    <row r="38" spans="1:16" ht="16.5" customHeight="1" x14ac:dyDescent="0.25">
      <c r="A38" s="50"/>
      <c r="B38" s="47"/>
      <c r="C38" s="66"/>
      <c r="D38" s="66"/>
      <c r="E38" s="75">
        <f t="shared" si="7"/>
        <v>0</v>
      </c>
      <c r="F38" s="34"/>
      <c r="G38" s="35"/>
      <c r="H38" s="67" t="s">
        <v>130</v>
      </c>
      <c r="I38" s="67" t="s">
        <v>131</v>
      </c>
      <c r="J38" s="57">
        <v>0</v>
      </c>
      <c r="K38" s="57">
        <v>3</v>
      </c>
      <c r="L38" s="54">
        <f t="shared" si="6"/>
        <v>1.5</v>
      </c>
      <c r="M38" s="55">
        <v>2</v>
      </c>
      <c r="N38" s="35"/>
      <c r="O38" s="35"/>
      <c r="P38" s="35"/>
    </row>
    <row r="39" spans="1:16" ht="15.75" thickBot="1" x14ac:dyDescent="0.3">
      <c r="A39" s="70"/>
      <c r="B39" s="71" t="s">
        <v>145</v>
      </c>
      <c r="C39" s="72">
        <v>2</v>
      </c>
      <c r="D39" s="72">
        <v>0</v>
      </c>
      <c r="E39" s="75">
        <f t="shared" si="7"/>
        <v>2</v>
      </c>
      <c r="F39" s="69">
        <v>3</v>
      </c>
      <c r="G39" s="35"/>
      <c r="H39" s="70"/>
      <c r="I39" s="71" t="s">
        <v>132</v>
      </c>
      <c r="J39" s="72">
        <v>2</v>
      </c>
      <c r="K39" s="72">
        <v>0</v>
      </c>
      <c r="L39" s="54">
        <f t="shared" si="6"/>
        <v>2</v>
      </c>
      <c r="M39" s="69">
        <v>3</v>
      </c>
      <c r="N39" s="35"/>
      <c r="O39" s="35"/>
      <c r="P39" s="35"/>
    </row>
    <row r="40" spans="1:16" ht="16.5" thickTop="1" thickBot="1" x14ac:dyDescent="0.3">
      <c r="A40" s="81" t="s">
        <v>6</v>
      </c>
      <c r="B40" s="82"/>
      <c r="C40" s="82"/>
      <c r="D40" s="83"/>
      <c r="E40" s="32">
        <f>SUM(E33:E39)</f>
        <v>20</v>
      </c>
      <c r="F40" s="33">
        <f>SUM(F33:F39)</f>
        <v>30</v>
      </c>
      <c r="G40" s="35"/>
      <c r="H40" s="81" t="s">
        <v>6</v>
      </c>
      <c r="I40" s="82"/>
      <c r="J40" s="82"/>
      <c r="K40" s="83"/>
      <c r="L40" s="32">
        <f>SUM(L33:L39)</f>
        <v>23.5</v>
      </c>
      <c r="M40" s="33">
        <f>SUM(M33:M39)</f>
        <v>30</v>
      </c>
      <c r="N40" s="35"/>
      <c r="O40" s="35"/>
      <c r="P40" s="35"/>
    </row>
    <row r="41" spans="1:16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1:16" ht="24" thickBot="1" x14ac:dyDescent="0.4">
      <c r="A42" s="77" t="s">
        <v>31</v>
      </c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35"/>
      <c r="O42" s="35"/>
      <c r="P42" s="35"/>
    </row>
    <row r="43" spans="1:16" ht="16.5" customHeight="1" thickBot="1" x14ac:dyDescent="0.3">
      <c r="A43" s="78" t="s">
        <v>36</v>
      </c>
      <c r="B43" s="79"/>
      <c r="C43" s="79"/>
      <c r="D43" s="79"/>
      <c r="E43" s="79"/>
      <c r="F43" s="80"/>
      <c r="G43" s="35"/>
      <c r="H43" s="78" t="s">
        <v>37</v>
      </c>
      <c r="I43" s="79"/>
      <c r="J43" s="79"/>
      <c r="K43" s="79"/>
      <c r="L43" s="79"/>
      <c r="M43" s="80"/>
      <c r="N43" s="35"/>
      <c r="O43" s="35"/>
      <c r="P43" s="35"/>
    </row>
    <row r="44" spans="1:16" x14ac:dyDescent="0.25">
      <c r="A44" s="2" t="s">
        <v>0</v>
      </c>
      <c r="B44" s="3" t="s">
        <v>1</v>
      </c>
      <c r="C44" s="3" t="s">
        <v>2</v>
      </c>
      <c r="D44" s="3" t="s">
        <v>3</v>
      </c>
      <c r="E44" s="3" t="s">
        <v>4</v>
      </c>
      <c r="F44" s="31" t="s">
        <v>5</v>
      </c>
      <c r="G44" s="35"/>
      <c r="H44" s="2" t="s">
        <v>0</v>
      </c>
      <c r="I44" s="3" t="s">
        <v>1</v>
      </c>
      <c r="J44" s="3" t="s">
        <v>2</v>
      </c>
      <c r="K44" s="3" t="s">
        <v>3</v>
      </c>
      <c r="L44" s="3" t="s">
        <v>4</v>
      </c>
      <c r="M44" s="31" t="s">
        <v>5</v>
      </c>
      <c r="N44" s="35"/>
      <c r="O44" s="35"/>
      <c r="P44" s="35"/>
    </row>
    <row r="45" spans="1:16" x14ac:dyDescent="0.25">
      <c r="A45" s="39" t="s">
        <v>133</v>
      </c>
      <c r="B45" s="47" t="s">
        <v>209</v>
      </c>
      <c r="C45" s="66">
        <v>2</v>
      </c>
      <c r="D45" s="66">
        <v>2</v>
      </c>
      <c r="E45" s="4">
        <f>C45+D45/2</f>
        <v>3</v>
      </c>
      <c r="F45" s="34">
        <v>5</v>
      </c>
      <c r="G45" s="35"/>
      <c r="H45" s="68" t="s">
        <v>211</v>
      </c>
      <c r="I45" s="47" t="s">
        <v>146</v>
      </c>
      <c r="J45" s="66">
        <v>3</v>
      </c>
      <c r="K45" s="66">
        <v>2</v>
      </c>
      <c r="L45" s="4">
        <f>J45+K45/2</f>
        <v>4</v>
      </c>
      <c r="M45" s="34">
        <v>6</v>
      </c>
      <c r="N45" s="35"/>
      <c r="O45" s="35"/>
      <c r="P45" s="35"/>
    </row>
    <row r="46" spans="1:16" x14ac:dyDescent="0.25">
      <c r="A46" s="39" t="s">
        <v>134</v>
      </c>
      <c r="B46" s="47" t="s">
        <v>135</v>
      </c>
      <c r="C46" s="66">
        <v>2</v>
      </c>
      <c r="D46" s="66">
        <v>2</v>
      </c>
      <c r="E46" s="4">
        <f t="shared" ref="E46:E52" si="8">C46+D46/2</f>
        <v>3</v>
      </c>
      <c r="F46" s="34">
        <v>5</v>
      </c>
      <c r="G46" s="35"/>
      <c r="H46" s="68" t="s">
        <v>143</v>
      </c>
      <c r="I46" s="47" t="s">
        <v>144</v>
      </c>
      <c r="J46" s="66">
        <v>3</v>
      </c>
      <c r="K46" s="66">
        <v>2</v>
      </c>
      <c r="L46" s="4">
        <f t="shared" ref="L46:L52" si="9">J46+K46/2</f>
        <v>4</v>
      </c>
      <c r="M46" s="34">
        <v>5</v>
      </c>
      <c r="N46" s="35"/>
      <c r="O46" s="35"/>
      <c r="P46" s="35"/>
    </row>
    <row r="47" spans="1:16" x14ac:dyDescent="0.25">
      <c r="A47" s="39" t="s">
        <v>184</v>
      </c>
      <c r="B47" s="47" t="s">
        <v>210</v>
      </c>
      <c r="C47" s="66">
        <v>3</v>
      </c>
      <c r="D47" s="66">
        <v>0</v>
      </c>
      <c r="E47" s="73">
        <f t="shared" si="8"/>
        <v>3</v>
      </c>
      <c r="F47" s="34">
        <v>5</v>
      </c>
      <c r="G47" s="35"/>
      <c r="H47" s="68" t="s">
        <v>149</v>
      </c>
      <c r="I47" s="47" t="s">
        <v>183</v>
      </c>
      <c r="J47" s="66">
        <v>2</v>
      </c>
      <c r="K47" s="66">
        <v>0</v>
      </c>
      <c r="L47" s="73">
        <f t="shared" si="9"/>
        <v>2</v>
      </c>
      <c r="M47" s="34">
        <v>3</v>
      </c>
      <c r="N47" s="35"/>
      <c r="O47" s="35"/>
      <c r="P47" s="35"/>
    </row>
    <row r="48" spans="1:16" x14ac:dyDescent="0.25">
      <c r="A48" s="39" t="s">
        <v>137</v>
      </c>
      <c r="B48" s="47" t="s">
        <v>138</v>
      </c>
      <c r="C48" s="66">
        <v>0</v>
      </c>
      <c r="D48" s="66">
        <v>3</v>
      </c>
      <c r="E48" s="73">
        <f t="shared" si="8"/>
        <v>1.5</v>
      </c>
      <c r="F48" s="34">
        <v>2</v>
      </c>
      <c r="G48" s="35"/>
      <c r="H48" s="68" t="s">
        <v>212</v>
      </c>
      <c r="I48" s="47" t="s">
        <v>213</v>
      </c>
      <c r="J48" s="66">
        <v>2</v>
      </c>
      <c r="K48" s="66">
        <v>0</v>
      </c>
      <c r="L48" s="73">
        <f t="shared" si="9"/>
        <v>2</v>
      </c>
      <c r="M48" s="34">
        <v>3</v>
      </c>
      <c r="N48" s="35"/>
      <c r="O48" s="35"/>
      <c r="P48" s="35"/>
    </row>
    <row r="49" spans="1:16" x14ac:dyDescent="0.25">
      <c r="A49" s="39" t="s">
        <v>139</v>
      </c>
      <c r="B49" s="47" t="s">
        <v>140</v>
      </c>
      <c r="C49" s="66">
        <v>2</v>
      </c>
      <c r="D49" s="66">
        <v>2</v>
      </c>
      <c r="E49" s="73">
        <f t="shared" si="8"/>
        <v>3</v>
      </c>
      <c r="F49" s="34">
        <v>5</v>
      </c>
      <c r="G49" s="35"/>
      <c r="H49" s="68" t="s">
        <v>151</v>
      </c>
      <c r="I49" s="47" t="s">
        <v>152</v>
      </c>
      <c r="J49" s="66">
        <v>2</v>
      </c>
      <c r="K49" s="66">
        <v>0</v>
      </c>
      <c r="L49" s="73">
        <f t="shared" si="9"/>
        <v>2</v>
      </c>
      <c r="M49" s="34">
        <v>3</v>
      </c>
      <c r="N49" s="35"/>
      <c r="O49" s="35"/>
      <c r="P49" s="35"/>
    </row>
    <row r="50" spans="1:16" x14ac:dyDescent="0.25">
      <c r="A50" s="39" t="s">
        <v>141</v>
      </c>
      <c r="B50" s="47" t="s">
        <v>142</v>
      </c>
      <c r="C50" s="66">
        <v>2</v>
      </c>
      <c r="D50" s="66">
        <v>2</v>
      </c>
      <c r="E50" s="73">
        <f t="shared" si="8"/>
        <v>3</v>
      </c>
      <c r="F50" s="34">
        <v>5</v>
      </c>
      <c r="G50" s="35"/>
      <c r="H50" s="68" t="s">
        <v>214</v>
      </c>
      <c r="I50" s="47" t="s">
        <v>163</v>
      </c>
      <c r="J50" s="66">
        <v>2</v>
      </c>
      <c r="K50" s="66">
        <v>2</v>
      </c>
      <c r="L50" s="73">
        <f t="shared" si="9"/>
        <v>3</v>
      </c>
      <c r="M50" s="34">
        <v>4</v>
      </c>
      <c r="N50" s="35"/>
      <c r="O50" s="35"/>
      <c r="P50" s="35"/>
    </row>
    <row r="51" spans="1:16" x14ac:dyDescent="0.25">
      <c r="A51" s="39"/>
      <c r="B51" s="47"/>
      <c r="C51" s="66"/>
      <c r="D51" s="66"/>
      <c r="E51" s="53">
        <f t="shared" ref="E51" si="10">C51+D51/2</f>
        <v>0</v>
      </c>
      <c r="F51" s="34"/>
      <c r="G51" s="35"/>
      <c r="H51" s="68" t="s">
        <v>147</v>
      </c>
      <c r="I51" s="47" t="s">
        <v>161</v>
      </c>
      <c r="J51" s="66">
        <v>2</v>
      </c>
      <c r="K51" s="66">
        <v>0</v>
      </c>
      <c r="L51" s="73">
        <f t="shared" si="9"/>
        <v>2</v>
      </c>
      <c r="M51" s="34">
        <v>3</v>
      </c>
      <c r="N51" s="35"/>
      <c r="O51" s="35"/>
      <c r="P51" s="35"/>
    </row>
    <row r="52" spans="1:16" ht="15.75" thickBot="1" x14ac:dyDescent="0.3">
      <c r="A52" s="39"/>
      <c r="B52" s="47" t="s">
        <v>145</v>
      </c>
      <c r="C52" s="66">
        <v>2</v>
      </c>
      <c r="D52" s="66">
        <v>0</v>
      </c>
      <c r="E52" s="4">
        <f t="shared" si="8"/>
        <v>2</v>
      </c>
      <c r="F52" s="34">
        <v>3</v>
      </c>
      <c r="G52" s="35"/>
      <c r="H52" s="68"/>
      <c r="I52" s="47" t="s">
        <v>145</v>
      </c>
      <c r="J52" s="66">
        <v>2</v>
      </c>
      <c r="K52" s="66">
        <v>0</v>
      </c>
      <c r="L52" s="75">
        <f t="shared" si="9"/>
        <v>2</v>
      </c>
      <c r="M52" s="34">
        <v>3</v>
      </c>
      <c r="N52" s="35"/>
      <c r="O52" s="35"/>
      <c r="P52" s="35"/>
    </row>
    <row r="53" spans="1:16" ht="16.5" thickTop="1" thickBot="1" x14ac:dyDescent="0.3">
      <c r="A53" s="81" t="s">
        <v>6</v>
      </c>
      <c r="B53" s="82"/>
      <c r="C53" s="82"/>
      <c r="D53" s="83"/>
      <c r="E53" s="32">
        <f>SUM(E45:E52)</f>
        <v>18.5</v>
      </c>
      <c r="F53" s="33">
        <f>SUM(F45:F52)</f>
        <v>30</v>
      </c>
      <c r="G53" s="35"/>
      <c r="H53" s="81" t="s">
        <v>6</v>
      </c>
      <c r="I53" s="82"/>
      <c r="J53" s="82"/>
      <c r="K53" s="83"/>
      <c r="L53" s="32">
        <f>SUM(L45:L52)</f>
        <v>21</v>
      </c>
      <c r="M53" s="33">
        <f>SUM(M45:M52)</f>
        <v>30</v>
      </c>
      <c r="N53" s="35"/>
      <c r="O53" s="35"/>
      <c r="P53" s="35"/>
    </row>
    <row r="54" spans="1:16" x14ac:dyDescent="0.2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1:16" ht="24" thickBot="1" x14ac:dyDescent="0.4">
      <c r="A55" s="77" t="s">
        <v>153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35"/>
      <c r="O55" s="35"/>
      <c r="P55" s="35"/>
    </row>
    <row r="56" spans="1:16" ht="16.5" customHeight="1" thickBot="1" x14ac:dyDescent="0.3">
      <c r="A56" s="78" t="s">
        <v>36</v>
      </c>
      <c r="B56" s="79"/>
      <c r="C56" s="79"/>
      <c r="D56" s="79"/>
      <c r="E56" s="79"/>
      <c r="F56" s="80"/>
      <c r="G56" s="35"/>
      <c r="H56" s="78" t="s">
        <v>37</v>
      </c>
      <c r="I56" s="79"/>
      <c r="J56" s="79"/>
      <c r="K56" s="79"/>
      <c r="L56" s="79"/>
      <c r="M56" s="80"/>
      <c r="N56" s="35"/>
      <c r="O56" s="35"/>
      <c r="P56" s="35"/>
    </row>
    <row r="57" spans="1:16" x14ac:dyDescent="0.25">
      <c r="A57" s="2" t="s">
        <v>0</v>
      </c>
      <c r="B57" s="3" t="s">
        <v>1</v>
      </c>
      <c r="C57" s="3" t="s">
        <v>2</v>
      </c>
      <c r="D57" s="3" t="s">
        <v>3</v>
      </c>
      <c r="E57" s="3" t="s">
        <v>4</v>
      </c>
      <c r="F57" s="31" t="s">
        <v>5</v>
      </c>
      <c r="G57" s="35"/>
      <c r="H57" s="2" t="s">
        <v>0</v>
      </c>
      <c r="I57" s="3" t="s">
        <v>1</v>
      </c>
      <c r="J57" s="3" t="s">
        <v>2</v>
      </c>
      <c r="K57" s="3" t="s">
        <v>3</v>
      </c>
      <c r="L57" s="3" t="s">
        <v>4</v>
      </c>
      <c r="M57" s="31" t="s">
        <v>5</v>
      </c>
      <c r="N57" s="35"/>
      <c r="O57" s="35"/>
      <c r="P57" s="35"/>
    </row>
    <row r="58" spans="1:16" x14ac:dyDescent="0.25">
      <c r="A58" s="39" t="s">
        <v>215</v>
      </c>
      <c r="B58" s="47" t="s">
        <v>155</v>
      </c>
      <c r="C58" s="66">
        <v>3</v>
      </c>
      <c r="D58" s="66">
        <v>2</v>
      </c>
      <c r="E58" s="73">
        <f>C58+D58/2</f>
        <v>4</v>
      </c>
      <c r="F58" s="34">
        <v>5</v>
      </c>
      <c r="G58" s="35"/>
      <c r="H58" s="68" t="s">
        <v>154</v>
      </c>
      <c r="I58" s="47" t="s">
        <v>156</v>
      </c>
      <c r="J58" s="66">
        <v>3</v>
      </c>
      <c r="K58" s="66">
        <v>2</v>
      </c>
      <c r="L58" s="73">
        <f>J58+K58/2</f>
        <v>4</v>
      </c>
      <c r="M58" s="34">
        <v>5</v>
      </c>
      <c r="N58" s="35"/>
      <c r="O58" s="35"/>
      <c r="P58" s="35"/>
    </row>
    <row r="59" spans="1:16" x14ac:dyDescent="0.25">
      <c r="A59" s="39" t="s">
        <v>216</v>
      </c>
      <c r="B59" s="47" t="s">
        <v>150</v>
      </c>
      <c r="C59" s="66">
        <v>3</v>
      </c>
      <c r="D59" s="66">
        <v>2</v>
      </c>
      <c r="E59" s="73">
        <f t="shared" ref="E59:E65" si="11">C59+D59/2</f>
        <v>4</v>
      </c>
      <c r="F59" s="34">
        <v>5</v>
      </c>
      <c r="G59" s="35"/>
      <c r="H59" s="68" t="s">
        <v>221</v>
      </c>
      <c r="I59" s="47" t="s">
        <v>148</v>
      </c>
      <c r="J59" s="66">
        <v>2</v>
      </c>
      <c r="K59" s="66">
        <v>0</v>
      </c>
      <c r="L59" s="73">
        <f t="shared" ref="L59:L65" si="12">J59+K59/2</f>
        <v>2</v>
      </c>
      <c r="M59" s="34">
        <v>3</v>
      </c>
      <c r="N59" s="35"/>
      <c r="O59" s="35"/>
      <c r="P59" s="35"/>
    </row>
    <row r="60" spans="1:16" x14ac:dyDescent="0.25">
      <c r="A60" s="39" t="s">
        <v>217</v>
      </c>
      <c r="B60" s="47" t="s">
        <v>158</v>
      </c>
      <c r="C60" s="66">
        <v>2</v>
      </c>
      <c r="D60" s="66">
        <v>2</v>
      </c>
      <c r="E60" s="73">
        <f t="shared" si="11"/>
        <v>3</v>
      </c>
      <c r="F60" s="34">
        <v>4</v>
      </c>
      <c r="G60" s="35"/>
      <c r="H60" s="68" t="s">
        <v>222</v>
      </c>
      <c r="I60" s="47" t="s">
        <v>223</v>
      </c>
      <c r="J60" s="66">
        <v>2</v>
      </c>
      <c r="K60" s="66">
        <v>0</v>
      </c>
      <c r="L60" s="73">
        <f t="shared" si="12"/>
        <v>2</v>
      </c>
      <c r="M60" s="34">
        <v>3</v>
      </c>
      <c r="N60" s="35"/>
      <c r="O60" s="35"/>
      <c r="P60" s="35"/>
    </row>
    <row r="61" spans="1:16" x14ac:dyDescent="0.25">
      <c r="A61" s="39" t="s">
        <v>157</v>
      </c>
      <c r="B61" s="47" t="s">
        <v>218</v>
      </c>
      <c r="C61" s="66">
        <v>3</v>
      </c>
      <c r="D61" s="66">
        <v>2</v>
      </c>
      <c r="E61" s="73">
        <f t="shared" si="11"/>
        <v>4</v>
      </c>
      <c r="F61" s="34">
        <v>5</v>
      </c>
      <c r="G61" s="35"/>
      <c r="H61" s="68" t="s">
        <v>166</v>
      </c>
      <c r="I61" s="47" t="s">
        <v>224</v>
      </c>
      <c r="J61" s="66">
        <v>0</v>
      </c>
      <c r="K61" s="66">
        <v>3</v>
      </c>
      <c r="L61" s="73">
        <f t="shared" si="12"/>
        <v>1.5</v>
      </c>
      <c r="M61" s="34">
        <v>3</v>
      </c>
      <c r="N61" s="35"/>
      <c r="O61" s="35"/>
      <c r="P61" s="35"/>
    </row>
    <row r="62" spans="1:16" x14ac:dyDescent="0.25">
      <c r="A62" s="39" t="s">
        <v>219</v>
      </c>
      <c r="B62" s="47" t="s">
        <v>220</v>
      </c>
      <c r="C62" s="66">
        <v>0</v>
      </c>
      <c r="D62" s="66">
        <v>3</v>
      </c>
      <c r="E62" s="73">
        <f t="shared" si="11"/>
        <v>1.5</v>
      </c>
      <c r="F62" s="34">
        <v>2</v>
      </c>
      <c r="G62" s="35"/>
      <c r="H62" s="68" t="s">
        <v>225</v>
      </c>
      <c r="I62" s="47" t="s">
        <v>226</v>
      </c>
      <c r="J62" s="66">
        <v>0</v>
      </c>
      <c r="K62" s="66">
        <v>3</v>
      </c>
      <c r="L62" s="73">
        <f t="shared" si="12"/>
        <v>1.5</v>
      </c>
      <c r="M62" s="34">
        <v>3</v>
      </c>
      <c r="N62" s="35"/>
      <c r="O62" s="35"/>
      <c r="P62" s="35"/>
    </row>
    <row r="63" spans="1:16" x14ac:dyDescent="0.25">
      <c r="A63" s="39"/>
      <c r="B63" s="47"/>
      <c r="C63" s="66"/>
      <c r="D63" s="66"/>
      <c r="E63" s="73">
        <f t="shared" si="11"/>
        <v>0</v>
      </c>
      <c r="F63" s="34"/>
      <c r="G63" s="35"/>
      <c r="H63" s="68" t="s">
        <v>164</v>
      </c>
      <c r="I63" s="47" t="s">
        <v>165</v>
      </c>
      <c r="J63" s="66">
        <v>1</v>
      </c>
      <c r="K63" s="66">
        <v>0</v>
      </c>
      <c r="L63" s="73">
        <f t="shared" si="12"/>
        <v>1</v>
      </c>
      <c r="M63" s="34">
        <v>2</v>
      </c>
      <c r="N63" s="35"/>
      <c r="O63" s="35"/>
      <c r="P63" s="35"/>
    </row>
    <row r="64" spans="1:16" x14ac:dyDescent="0.25">
      <c r="A64" s="39"/>
      <c r="B64" s="47" t="s">
        <v>145</v>
      </c>
      <c r="C64" s="66">
        <v>2</v>
      </c>
      <c r="D64" s="66">
        <v>0</v>
      </c>
      <c r="E64" s="73">
        <f t="shared" si="11"/>
        <v>2</v>
      </c>
      <c r="F64" s="34">
        <v>3</v>
      </c>
      <c r="G64" s="35"/>
      <c r="H64" s="68"/>
      <c r="I64" s="47" t="s">
        <v>145</v>
      </c>
      <c r="J64" s="66">
        <v>2</v>
      </c>
      <c r="K64" s="66">
        <v>0</v>
      </c>
      <c r="L64" s="73">
        <f t="shared" si="12"/>
        <v>2</v>
      </c>
      <c r="M64" s="34">
        <v>3</v>
      </c>
      <c r="N64" s="35"/>
      <c r="O64" s="35"/>
      <c r="P64" s="35"/>
    </row>
    <row r="65" spans="1:16" ht="15.75" thickBot="1" x14ac:dyDescent="0.3">
      <c r="A65" s="39" t="s">
        <v>159</v>
      </c>
      <c r="B65" s="47" t="s">
        <v>160</v>
      </c>
      <c r="C65" s="66">
        <v>1</v>
      </c>
      <c r="D65" s="66">
        <v>3</v>
      </c>
      <c r="E65" s="73">
        <f t="shared" si="11"/>
        <v>2.5</v>
      </c>
      <c r="F65" s="34">
        <v>6</v>
      </c>
      <c r="G65" s="35"/>
      <c r="H65" s="68" t="s">
        <v>159</v>
      </c>
      <c r="I65" s="47" t="s">
        <v>160</v>
      </c>
      <c r="J65" s="66">
        <v>1</v>
      </c>
      <c r="K65" s="66">
        <v>3</v>
      </c>
      <c r="L65" s="73">
        <f t="shared" si="12"/>
        <v>2.5</v>
      </c>
      <c r="M65" s="34">
        <v>8</v>
      </c>
      <c r="N65" s="35"/>
      <c r="O65" s="35"/>
      <c r="P65" s="35"/>
    </row>
    <row r="66" spans="1:16" ht="16.5" thickTop="1" thickBot="1" x14ac:dyDescent="0.3">
      <c r="A66" s="81" t="s">
        <v>6</v>
      </c>
      <c r="B66" s="82"/>
      <c r="C66" s="82"/>
      <c r="D66" s="83"/>
      <c r="E66" s="32">
        <f>SUM(E58:E65)</f>
        <v>21</v>
      </c>
      <c r="F66" s="33">
        <f>SUM(F58:F65)</f>
        <v>30</v>
      </c>
      <c r="G66" s="35"/>
      <c r="H66" s="81" t="s">
        <v>6</v>
      </c>
      <c r="I66" s="82"/>
      <c r="J66" s="82"/>
      <c r="K66" s="83"/>
      <c r="L66" s="32">
        <f>SUM(L58:L65)</f>
        <v>16.5</v>
      </c>
      <c r="M66" s="33">
        <f>SUM(M58:M65)</f>
        <v>30</v>
      </c>
      <c r="N66" s="35"/>
      <c r="O66" s="35"/>
      <c r="P66" s="35"/>
    </row>
    <row r="67" spans="1:16" x14ac:dyDescent="0.2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1:16" ht="24" thickBot="1" x14ac:dyDescent="0.4">
      <c r="A68" s="77" t="s">
        <v>38</v>
      </c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35"/>
      <c r="O68" s="35"/>
      <c r="P68" s="35"/>
    </row>
    <row r="69" spans="1:16" ht="16.5" customHeight="1" thickBot="1" x14ac:dyDescent="0.3">
      <c r="A69" s="78" t="s">
        <v>39</v>
      </c>
      <c r="B69" s="79"/>
      <c r="C69" s="79"/>
      <c r="D69" s="79"/>
      <c r="E69" s="79"/>
      <c r="F69" s="80"/>
      <c r="G69" s="35"/>
      <c r="H69" s="78" t="s">
        <v>40</v>
      </c>
      <c r="I69" s="79"/>
      <c r="J69" s="79"/>
      <c r="K69" s="79"/>
      <c r="L69" s="79"/>
      <c r="M69" s="80"/>
      <c r="N69" s="35"/>
      <c r="O69" s="35"/>
      <c r="P69" s="35"/>
    </row>
    <row r="70" spans="1:16" x14ac:dyDescent="0.25">
      <c r="A70" s="2" t="s">
        <v>0</v>
      </c>
      <c r="B70" s="3" t="s">
        <v>1</v>
      </c>
      <c r="C70" s="3" t="s">
        <v>2</v>
      </c>
      <c r="D70" s="3" t="s">
        <v>3</v>
      </c>
      <c r="E70" s="3" t="s">
        <v>4</v>
      </c>
      <c r="F70" s="31" t="s">
        <v>5</v>
      </c>
      <c r="G70" s="35"/>
      <c r="H70" s="2" t="s">
        <v>0</v>
      </c>
      <c r="I70" s="3" t="s">
        <v>1</v>
      </c>
      <c r="J70" s="3" t="s">
        <v>2</v>
      </c>
      <c r="K70" s="3" t="s">
        <v>3</v>
      </c>
      <c r="L70" s="3" t="s">
        <v>4</v>
      </c>
      <c r="M70" s="31" t="s">
        <v>5</v>
      </c>
      <c r="N70" s="35"/>
      <c r="O70" s="35"/>
      <c r="P70" s="35"/>
    </row>
    <row r="71" spans="1:16" x14ac:dyDescent="0.25">
      <c r="A71" s="39" t="s">
        <v>168</v>
      </c>
      <c r="B71" s="47" t="s">
        <v>169</v>
      </c>
      <c r="C71" s="51">
        <v>2</v>
      </c>
      <c r="D71" s="41">
        <v>0</v>
      </c>
      <c r="E71" s="4">
        <f>C71+D71/2</f>
        <v>2</v>
      </c>
      <c r="F71" s="37">
        <v>3</v>
      </c>
      <c r="G71" s="35"/>
      <c r="H71" s="39" t="s">
        <v>196</v>
      </c>
      <c r="I71" s="45" t="s">
        <v>236</v>
      </c>
      <c r="J71" s="41">
        <v>2</v>
      </c>
      <c r="K71" s="41">
        <v>0</v>
      </c>
      <c r="L71" s="4">
        <f>J71+K71/2</f>
        <v>2</v>
      </c>
      <c r="M71" s="37">
        <v>3</v>
      </c>
      <c r="N71" s="35"/>
      <c r="O71" s="35"/>
      <c r="P71" s="35"/>
    </row>
    <row r="72" spans="1:16" x14ac:dyDescent="0.25">
      <c r="A72" s="39" t="s">
        <v>170</v>
      </c>
      <c r="B72" s="47" t="s">
        <v>171</v>
      </c>
      <c r="C72" s="41">
        <v>2</v>
      </c>
      <c r="D72" s="41">
        <v>0</v>
      </c>
      <c r="E72" s="4">
        <f t="shared" ref="E72:E73" si="13">C72+D72/2</f>
        <v>2</v>
      </c>
      <c r="F72" s="37">
        <v>3</v>
      </c>
      <c r="G72" s="35"/>
      <c r="H72" s="39" t="s">
        <v>197</v>
      </c>
      <c r="I72" s="45" t="s">
        <v>198</v>
      </c>
      <c r="J72" s="41">
        <v>2</v>
      </c>
      <c r="K72" s="41">
        <v>0</v>
      </c>
      <c r="L72" s="4">
        <f t="shared" ref="L72:L73" si="14">J72+K72/2</f>
        <v>2</v>
      </c>
      <c r="M72" s="37">
        <v>3</v>
      </c>
      <c r="N72" s="35"/>
      <c r="O72" s="35"/>
      <c r="P72" s="35"/>
    </row>
    <row r="73" spans="1:16" x14ac:dyDescent="0.25">
      <c r="A73" s="39" t="s">
        <v>172</v>
      </c>
      <c r="B73" s="47" t="s">
        <v>173</v>
      </c>
      <c r="C73" s="51">
        <v>2</v>
      </c>
      <c r="D73" s="41">
        <v>0</v>
      </c>
      <c r="E73" s="4">
        <f t="shared" si="13"/>
        <v>2</v>
      </c>
      <c r="F73" s="37">
        <v>3</v>
      </c>
      <c r="G73" s="35"/>
      <c r="H73" s="39" t="s">
        <v>199</v>
      </c>
      <c r="I73" s="47" t="s">
        <v>200</v>
      </c>
      <c r="J73" s="41">
        <v>2</v>
      </c>
      <c r="K73" s="41">
        <v>0</v>
      </c>
      <c r="L73" s="4">
        <f t="shared" si="14"/>
        <v>2</v>
      </c>
      <c r="M73" s="37">
        <v>3</v>
      </c>
      <c r="N73" s="35"/>
      <c r="O73" s="35"/>
      <c r="P73" s="35"/>
    </row>
    <row r="74" spans="1:16" x14ac:dyDescent="0.25">
      <c r="A74" s="39" t="s">
        <v>174</v>
      </c>
      <c r="B74" s="47" t="s">
        <v>175</v>
      </c>
      <c r="C74" s="51">
        <v>2</v>
      </c>
      <c r="D74" s="41">
        <v>0</v>
      </c>
      <c r="E74" s="4">
        <f>C74+D74/2</f>
        <v>2</v>
      </c>
      <c r="F74" s="37">
        <v>3</v>
      </c>
      <c r="G74" s="35"/>
      <c r="H74" s="39" t="s">
        <v>201</v>
      </c>
      <c r="I74" s="47" t="s">
        <v>202</v>
      </c>
      <c r="J74" s="41">
        <v>2</v>
      </c>
      <c r="K74" s="41">
        <v>0</v>
      </c>
      <c r="L74" s="4">
        <f>J74+K74/2</f>
        <v>2</v>
      </c>
      <c r="M74" s="37">
        <v>3</v>
      </c>
      <c r="N74" s="35"/>
      <c r="O74" s="35"/>
      <c r="P74" s="35"/>
    </row>
    <row r="75" spans="1:16" x14ac:dyDescent="0.25">
      <c r="A75" s="39" t="s">
        <v>176</v>
      </c>
      <c r="B75" s="47" t="s">
        <v>177</v>
      </c>
      <c r="C75" s="51">
        <v>2</v>
      </c>
      <c r="D75" s="41">
        <v>0</v>
      </c>
      <c r="E75" s="4">
        <f t="shared" ref="E75:E76" si="15">C75+D75/2</f>
        <v>2</v>
      </c>
      <c r="F75" s="37">
        <v>3</v>
      </c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1:16" x14ac:dyDescent="0.25">
      <c r="A76" s="39" t="s">
        <v>178</v>
      </c>
      <c r="B76" s="47" t="s">
        <v>179</v>
      </c>
      <c r="C76" s="41">
        <v>2</v>
      </c>
      <c r="D76" s="41">
        <v>0</v>
      </c>
      <c r="E76" s="4">
        <f t="shared" si="15"/>
        <v>2</v>
      </c>
      <c r="F76" s="37">
        <v>3</v>
      </c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1:16" x14ac:dyDescent="0.25">
      <c r="A77" s="39" t="s">
        <v>180</v>
      </c>
      <c r="B77" s="47" t="s">
        <v>181</v>
      </c>
      <c r="C77" s="41">
        <v>2</v>
      </c>
      <c r="D77" s="41">
        <v>0</v>
      </c>
      <c r="E77" s="4">
        <f>C77+D77/2</f>
        <v>2</v>
      </c>
      <c r="F77" s="37">
        <v>3</v>
      </c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1:16" x14ac:dyDescent="0.25">
      <c r="A78" s="50" t="s">
        <v>182</v>
      </c>
      <c r="B78" s="47" t="s">
        <v>227</v>
      </c>
      <c r="C78" s="41">
        <v>2</v>
      </c>
      <c r="D78" s="41">
        <v>0</v>
      </c>
      <c r="E78" s="4">
        <f t="shared" ref="E78:E79" si="16">C78+D78/2</f>
        <v>2</v>
      </c>
      <c r="F78" s="37">
        <v>3</v>
      </c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1:16" x14ac:dyDescent="0.25">
      <c r="A79" s="50" t="s">
        <v>228</v>
      </c>
      <c r="B79" s="47" t="s">
        <v>190</v>
      </c>
      <c r="C79" s="41">
        <v>2</v>
      </c>
      <c r="D79" s="41">
        <v>0</v>
      </c>
      <c r="E79" s="4">
        <f t="shared" si="16"/>
        <v>2</v>
      </c>
      <c r="F79" s="37">
        <v>3</v>
      </c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1:16" x14ac:dyDescent="0.25">
      <c r="A80" s="39" t="s">
        <v>229</v>
      </c>
      <c r="B80" s="47" t="s">
        <v>230</v>
      </c>
      <c r="C80" s="51">
        <v>2</v>
      </c>
      <c r="D80" s="41">
        <v>0</v>
      </c>
      <c r="E80" s="4">
        <f>C80+D80/2</f>
        <v>2</v>
      </c>
      <c r="F80" s="37">
        <v>3</v>
      </c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1:16" x14ac:dyDescent="0.25">
      <c r="A81" s="50" t="s">
        <v>231</v>
      </c>
      <c r="B81" s="52" t="s">
        <v>232</v>
      </c>
      <c r="C81" s="51">
        <v>2</v>
      </c>
      <c r="D81" s="41">
        <v>0</v>
      </c>
      <c r="E81" s="4">
        <f t="shared" ref="E81:E90" si="17">C81+D81/2</f>
        <v>2</v>
      </c>
      <c r="F81" s="37">
        <v>3</v>
      </c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x14ac:dyDescent="0.25">
      <c r="A82" s="39" t="s">
        <v>233</v>
      </c>
      <c r="B82" s="52" t="s">
        <v>234</v>
      </c>
      <c r="C82" s="51">
        <v>2</v>
      </c>
      <c r="D82" s="41">
        <v>0</v>
      </c>
      <c r="E82" s="4">
        <f t="shared" si="17"/>
        <v>2</v>
      </c>
      <c r="F82" s="37">
        <v>3</v>
      </c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x14ac:dyDescent="0.25">
      <c r="A83" s="39" t="s">
        <v>136</v>
      </c>
      <c r="B83" s="52" t="s">
        <v>235</v>
      </c>
      <c r="C83" s="51">
        <v>2</v>
      </c>
      <c r="D83" s="41">
        <v>0</v>
      </c>
      <c r="E83" s="73">
        <f t="shared" si="17"/>
        <v>2</v>
      </c>
      <c r="F83" s="37">
        <v>3</v>
      </c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x14ac:dyDescent="0.25">
      <c r="A84" s="39" t="s">
        <v>184</v>
      </c>
      <c r="B84" s="52" t="s">
        <v>167</v>
      </c>
      <c r="C84" s="51">
        <v>2</v>
      </c>
      <c r="D84" s="41">
        <v>0</v>
      </c>
      <c r="E84" s="73">
        <f t="shared" si="17"/>
        <v>2</v>
      </c>
      <c r="F84" s="37">
        <v>3</v>
      </c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x14ac:dyDescent="0.25">
      <c r="A85" s="39" t="s">
        <v>185</v>
      </c>
      <c r="B85" s="52" t="s">
        <v>186</v>
      </c>
      <c r="C85" s="51">
        <v>2</v>
      </c>
      <c r="D85" s="41">
        <v>0</v>
      </c>
      <c r="E85" s="73">
        <f t="shared" si="17"/>
        <v>2</v>
      </c>
      <c r="F85" s="37">
        <v>3</v>
      </c>
      <c r="N85" s="35"/>
      <c r="O85" s="35"/>
      <c r="P85" s="35"/>
    </row>
    <row r="86" spans="1:16" x14ac:dyDescent="0.25">
      <c r="A86" s="39" t="s">
        <v>187</v>
      </c>
      <c r="B86" s="52" t="s">
        <v>188</v>
      </c>
      <c r="C86" s="51">
        <v>2</v>
      </c>
      <c r="D86" s="41">
        <v>0</v>
      </c>
      <c r="E86" s="73">
        <f t="shared" si="17"/>
        <v>2</v>
      </c>
      <c r="F86" s="37">
        <v>3</v>
      </c>
    </row>
    <row r="87" spans="1:16" x14ac:dyDescent="0.25">
      <c r="A87" s="39" t="s">
        <v>157</v>
      </c>
      <c r="B87" s="52" t="s">
        <v>189</v>
      </c>
      <c r="C87" s="51">
        <v>2</v>
      </c>
      <c r="D87" s="41">
        <v>0</v>
      </c>
      <c r="E87" s="73">
        <f t="shared" si="17"/>
        <v>2</v>
      </c>
      <c r="F87" s="37">
        <v>3</v>
      </c>
    </row>
    <row r="88" spans="1:16" x14ac:dyDescent="0.25">
      <c r="A88" s="39" t="s">
        <v>162</v>
      </c>
      <c r="B88" s="52" t="s">
        <v>191</v>
      </c>
      <c r="C88" s="51">
        <v>2</v>
      </c>
      <c r="D88" s="41">
        <v>0</v>
      </c>
      <c r="E88" s="73">
        <f t="shared" si="17"/>
        <v>2</v>
      </c>
      <c r="F88" s="37">
        <v>3</v>
      </c>
    </row>
    <row r="89" spans="1:16" x14ac:dyDescent="0.25">
      <c r="A89" s="39" t="s">
        <v>192</v>
      </c>
      <c r="B89" s="52" t="s">
        <v>193</v>
      </c>
      <c r="C89" s="51">
        <v>2</v>
      </c>
      <c r="D89" s="41">
        <v>0</v>
      </c>
      <c r="E89" s="73">
        <f t="shared" si="17"/>
        <v>2</v>
      </c>
      <c r="F89" s="37">
        <v>3</v>
      </c>
    </row>
    <row r="90" spans="1:16" x14ac:dyDescent="0.25">
      <c r="A90" s="39" t="s">
        <v>194</v>
      </c>
      <c r="B90" s="52" t="s">
        <v>195</v>
      </c>
      <c r="C90" s="51">
        <v>2</v>
      </c>
      <c r="D90" s="41">
        <v>0</v>
      </c>
      <c r="E90" s="73">
        <f t="shared" si="17"/>
        <v>2</v>
      </c>
      <c r="F90" s="37">
        <v>3</v>
      </c>
    </row>
    <row r="92" spans="1:16" x14ac:dyDescent="0.25">
      <c r="B92" s="74" t="s">
        <v>203</v>
      </c>
      <c r="C92" s="74"/>
      <c r="D92" s="76" t="s">
        <v>204</v>
      </c>
      <c r="E92" s="76"/>
      <c r="F92" s="76"/>
      <c r="G92" s="76"/>
      <c r="H92" s="76"/>
      <c r="I92" s="76" t="s">
        <v>205</v>
      </c>
      <c r="J92" s="76"/>
      <c r="K92" s="76"/>
      <c r="L92" s="76"/>
    </row>
  </sheetData>
  <mergeCells count="37">
    <mergeCell ref="H40:K40"/>
    <mergeCell ref="A53:D53"/>
    <mergeCell ref="A18:M18"/>
    <mergeCell ref="A5:F5"/>
    <mergeCell ref="H5:M5"/>
    <mergeCell ref="H19:M19"/>
    <mergeCell ref="A30:M30"/>
    <mergeCell ref="A31:F31"/>
    <mergeCell ref="H31:M31"/>
    <mergeCell ref="A16:D16"/>
    <mergeCell ref="H16:K16"/>
    <mergeCell ref="A28:D28"/>
    <mergeCell ref="H28:K28"/>
    <mergeCell ref="H53:K53"/>
    <mergeCell ref="A1:B2"/>
    <mergeCell ref="A68:M68"/>
    <mergeCell ref="A69:F69"/>
    <mergeCell ref="H69:M69"/>
    <mergeCell ref="L1:M1"/>
    <mergeCell ref="L2:M2"/>
    <mergeCell ref="J1:K1"/>
    <mergeCell ref="J2:K2"/>
    <mergeCell ref="C1:I1"/>
    <mergeCell ref="C2:I2"/>
    <mergeCell ref="A42:M42"/>
    <mergeCell ref="A43:F43"/>
    <mergeCell ref="H43:M43"/>
    <mergeCell ref="A4:M4"/>
    <mergeCell ref="A19:F19"/>
    <mergeCell ref="A40:D40"/>
    <mergeCell ref="D92:H92"/>
    <mergeCell ref="I92:L92"/>
    <mergeCell ref="A55:M55"/>
    <mergeCell ref="A56:F56"/>
    <mergeCell ref="H56:M56"/>
    <mergeCell ref="A66:D66"/>
    <mergeCell ref="H66:K66"/>
  </mergeCells>
  <conditionalFormatting sqref="F16">
    <cfRule type="cellIs" dxfId="60" priority="74" operator="equal">
      <formula>30</formula>
    </cfRule>
  </conditionalFormatting>
  <conditionalFormatting sqref="E16">
    <cfRule type="cellIs" dxfId="59" priority="73" operator="between">
      <formula>15</formula>
      <formula>23</formula>
    </cfRule>
  </conditionalFormatting>
  <conditionalFormatting sqref="M16">
    <cfRule type="cellIs" dxfId="58" priority="71" operator="equal">
      <formula>30</formula>
    </cfRule>
  </conditionalFormatting>
  <conditionalFormatting sqref="L16">
    <cfRule type="cellIs" dxfId="57" priority="70" operator="between">
      <formula>15</formula>
      <formula>23</formula>
    </cfRule>
  </conditionalFormatting>
  <conditionalFormatting sqref="F28">
    <cfRule type="cellIs" dxfId="56" priority="68" operator="equal">
      <formula>30</formula>
    </cfRule>
  </conditionalFormatting>
  <conditionalFormatting sqref="E28">
    <cfRule type="cellIs" dxfId="55" priority="67" operator="between">
      <formula>15</formula>
      <formula>23</formula>
    </cfRule>
  </conditionalFormatting>
  <conditionalFormatting sqref="M28">
    <cfRule type="cellIs" dxfId="54" priority="65" operator="equal">
      <formula>30</formula>
    </cfRule>
  </conditionalFormatting>
  <conditionalFormatting sqref="L28">
    <cfRule type="cellIs" dxfId="53" priority="64" operator="between">
      <formula>15</formula>
      <formula>23</formula>
    </cfRule>
  </conditionalFormatting>
  <conditionalFormatting sqref="F40">
    <cfRule type="cellIs" dxfId="52" priority="61" operator="equal">
      <formula>30</formula>
    </cfRule>
  </conditionalFormatting>
  <conditionalFormatting sqref="E40">
    <cfRule type="cellIs" dxfId="51" priority="60" operator="between">
      <formula>15</formula>
      <formula>23</formula>
    </cfRule>
  </conditionalFormatting>
  <conditionalFormatting sqref="M40">
    <cfRule type="cellIs" dxfId="50" priority="59" operator="equal">
      <formula>30</formula>
    </cfRule>
  </conditionalFormatting>
  <conditionalFormatting sqref="L40">
    <cfRule type="cellIs" dxfId="49" priority="58" operator="between">
      <formula>15</formula>
      <formula>23</formula>
    </cfRule>
  </conditionalFormatting>
  <conditionalFormatting sqref="F53">
    <cfRule type="cellIs" dxfId="48" priority="56" operator="equal">
      <formula>30</formula>
    </cfRule>
  </conditionalFormatting>
  <conditionalFormatting sqref="E53">
    <cfRule type="cellIs" dxfId="47" priority="55" operator="between">
      <formula>15</formula>
      <formula>23</formula>
    </cfRule>
  </conditionalFormatting>
  <conditionalFormatting sqref="M53">
    <cfRule type="cellIs" dxfId="46" priority="54" operator="equal">
      <formula>30</formula>
    </cfRule>
  </conditionalFormatting>
  <conditionalFormatting sqref="L53">
    <cfRule type="cellIs" dxfId="45" priority="53" operator="between">
      <formula>15</formula>
      <formula>23</formula>
    </cfRule>
  </conditionalFormatting>
  <conditionalFormatting sqref="F7 M7:M13">
    <cfRule type="cellIs" dxfId="44" priority="46" operator="between">
      <formula>2</formula>
      <formula>10</formula>
    </cfRule>
  </conditionalFormatting>
  <conditionalFormatting sqref="A7 H8:H13">
    <cfRule type="containsBlanks" dxfId="43" priority="45">
      <formula>LEN(TRIM(A7))=0</formula>
    </cfRule>
  </conditionalFormatting>
  <conditionalFormatting sqref="A8:B12">
    <cfRule type="containsBlanks" dxfId="42" priority="44">
      <formula>LEN(TRIM(A8))=0</formula>
    </cfRule>
  </conditionalFormatting>
  <conditionalFormatting sqref="F21:F26">
    <cfRule type="cellIs" dxfId="41" priority="41" operator="between">
      <formula>2</formula>
      <formula>10</formula>
    </cfRule>
  </conditionalFormatting>
  <conditionalFormatting sqref="F33:F38">
    <cfRule type="cellIs" dxfId="40" priority="39" operator="between">
      <formula>2</formula>
      <formula>10</formula>
    </cfRule>
  </conditionalFormatting>
  <conditionalFormatting sqref="M33:M37">
    <cfRule type="cellIs" dxfId="39" priority="38" operator="between">
      <formula>2</formula>
      <formula>10</formula>
    </cfRule>
  </conditionalFormatting>
  <conditionalFormatting sqref="F45:F50 F52">
    <cfRule type="cellIs" dxfId="38" priority="36" operator="between">
      <formula>2</formula>
      <formula>10</formula>
    </cfRule>
  </conditionalFormatting>
  <conditionalFormatting sqref="M45:M52">
    <cfRule type="cellIs" dxfId="37" priority="35" operator="between">
      <formula>2</formula>
      <formula>10</formula>
    </cfRule>
  </conditionalFormatting>
  <conditionalFormatting sqref="F45">
    <cfRule type="cellIs" dxfId="36" priority="34" operator="greaterThan">
      <formula>$E$45</formula>
    </cfRule>
  </conditionalFormatting>
  <conditionalFormatting sqref="F46:F50">
    <cfRule type="cellIs" dxfId="35" priority="33" operator="greaterThan">
      <formula>$E$46</formula>
    </cfRule>
  </conditionalFormatting>
  <conditionalFormatting sqref="F52">
    <cfRule type="cellIs" dxfId="34" priority="32" operator="greaterThan">
      <formula>$E$52</formula>
    </cfRule>
  </conditionalFormatting>
  <conditionalFormatting sqref="M45">
    <cfRule type="cellIs" dxfId="33" priority="30" operator="greaterThan">
      <formula>$L$45</formula>
    </cfRule>
  </conditionalFormatting>
  <conditionalFormatting sqref="M46:M50">
    <cfRule type="cellIs" dxfId="32" priority="29" operator="greaterThan">
      <formula>$L$46</formula>
    </cfRule>
  </conditionalFormatting>
  <conditionalFormatting sqref="M51:M52">
    <cfRule type="cellIs" dxfId="31" priority="28" operator="greaterThan">
      <formula>$L$52</formula>
    </cfRule>
  </conditionalFormatting>
  <conditionalFormatting sqref="M33">
    <cfRule type="cellIs" dxfId="30" priority="26" operator="greaterThan">
      <formula>$L$33</formula>
    </cfRule>
  </conditionalFormatting>
  <conditionalFormatting sqref="M34">
    <cfRule type="cellIs" dxfId="29" priority="25" operator="greaterThan">
      <formula>$L$34</formula>
    </cfRule>
  </conditionalFormatting>
  <conditionalFormatting sqref="M35">
    <cfRule type="cellIs" dxfId="28" priority="24" operator="greaterThan">
      <formula>$L$35</formula>
    </cfRule>
  </conditionalFormatting>
  <conditionalFormatting sqref="M36">
    <cfRule type="cellIs" dxfId="27" priority="23" operator="greaterThan">
      <formula>$L$36</formula>
    </cfRule>
  </conditionalFormatting>
  <conditionalFormatting sqref="M37">
    <cfRule type="cellIs" dxfId="26" priority="22" operator="greaterThan">
      <formula>$L$37</formula>
    </cfRule>
  </conditionalFormatting>
  <conditionalFormatting sqref="F51">
    <cfRule type="cellIs" dxfId="25" priority="21" operator="between">
      <formula>2</formula>
      <formula>10</formula>
    </cfRule>
  </conditionalFormatting>
  <conditionalFormatting sqref="F51">
    <cfRule type="cellIs" dxfId="24" priority="19" operator="greaterThan">
      <formula>$E$52</formula>
    </cfRule>
  </conditionalFormatting>
  <conditionalFormatting sqref="F8:F12">
    <cfRule type="cellIs" dxfId="23" priority="17" operator="between">
      <formula>2</formula>
      <formula>10</formula>
    </cfRule>
  </conditionalFormatting>
  <conditionalFormatting sqref="F66">
    <cfRule type="cellIs" dxfId="22" priority="16" operator="equal">
      <formula>30</formula>
    </cfRule>
  </conditionalFormatting>
  <conditionalFormatting sqref="E66">
    <cfRule type="cellIs" dxfId="21" priority="15" operator="between">
      <formula>15</formula>
      <formula>23</formula>
    </cfRule>
  </conditionalFormatting>
  <conditionalFormatting sqref="M66">
    <cfRule type="cellIs" dxfId="20" priority="14" operator="equal">
      <formula>30</formula>
    </cfRule>
  </conditionalFormatting>
  <conditionalFormatting sqref="L66">
    <cfRule type="cellIs" dxfId="19" priority="13" operator="between">
      <formula>15</formula>
      <formula>23</formula>
    </cfRule>
  </conditionalFormatting>
  <conditionalFormatting sqref="F58:F65">
    <cfRule type="cellIs" dxfId="18" priority="12" operator="between">
      <formula>2</formula>
      <formula>10</formula>
    </cfRule>
  </conditionalFormatting>
  <conditionalFormatting sqref="M58:M65">
    <cfRule type="cellIs" dxfId="17" priority="11" operator="between">
      <formula>2</formula>
      <formula>10</formula>
    </cfRule>
  </conditionalFormatting>
  <conditionalFormatting sqref="F58">
    <cfRule type="cellIs" dxfId="16" priority="10" operator="greaterThan">
      <formula>$E$45</formula>
    </cfRule>
  </conditionalFormatting>
  <conditionalFormatting sqref="F59:F65">
    <cfRule type="cellIs" dxfId="15" priority="9" operator="greaterThan">
      <formula>$E$46</formula>
    </cfRule>
  </conditionalFormatting>
  <conditionalFormatting sqref="M58">
    <cfRule type="cellIs" dxfId="14" priority="7" operator="greaterThan">
      <formula>$L$45</formula>
    </cfRule>
  </conditionalFormatting>
  <conditionalFormatting sqref="M59:M65">
    <cfRule type="cellIs" dxfId="13" priority="6" operator="greaterThan">
      <formula>$L$46</formula>
    </cfRule>
  </conditionalFormatting>
  <conditionalFormatting sqref="M21">
    <cfRule type="cellIs" dxfId="12" priority="2" operator="between">
      <formula>2</formula>
      <formula>10</formula>
    </cfRule>
  </conditionalFormatting>
  <conditionalFormatting sqref="M22:M26">
    <cfRule type="cellIs" dxfId="11" priority="1" operator="between">
      <formula>2</formula>
      <formula>10</formula>
    </cfRule>
  </conditionalFormatting>
  <dataValidations xWindow="528" yWindow="526" count="3">
    <dataValidation allowBlank="1" showInputMessage="1" showErrorMessage="1" promptTitle="Total Credit Shall be" prompt="Between 15 and 23" sqref="E16 L16 E28 L28 E40 L40 E53 L53 E66 L66"/>
    <dataValidation allowBlank="1" showInputMessage="1" showErrorMessage="1" promptTitle="Total ECTS Shall be" prompt="Exactly 30" sqref="F16 M16 F28 M28 F40 M40 F53 M53 F66 M66"/>
    <dataValidation type="whole" operator="greaterThan" allowBlank="1" showInputMessage="1" showErrorMessage="1" error="ECTS must be greater than Credit" sqref="F71:F82 F13:F15 M13 F27 M27 F39 M15 M38:M39 M71:M74">
      <formula1>E13</formula1>
    </dataValidation>
  </dataValidations>
  <pageMargins left="0.7" right="0.7" top="0.75" bottom="0.75" header="0.3" footer="0.3"/>
  <pageSetup scale="63" orientation="landscape" r:id="rId1"/>
  <rowBreaks count="1" manualBreakCount="1">
    <brk id="41" max="12" man="1"/>
  </rowBreaks>
  <colBreaks count="1" manualBreakCount="1">
    <brk id="1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8"/>
  <sheetViews>
    <sheetView topLeftCell="A16" zoomScale="90" zoomScaleNormal="90" workbookViewId="0">
      <selection activeCell="F47" sqref="F47"/>
    </sheetView>
  </sheetViews>
  <sheetFormatPr defaultColWidth="9.140625" defaultRowHeight="15" x14ac:dyDescent="0.25"/>
  <cols>
    <col min="1" max="1" width="9" style="58" bestFit="1" customWidth="1"/>
    <col min="2" max="2" width="23.5703125" style="58" customWidth="1"/>
    <col min="3" max="3" width="9" style="1" customWidth="1"/>
    <col min="4" max="4" width="10.42578125" style="1" customWidth="1"/>
    <col min="5" max="5" width="6.7109375" style="1" customWidth="1"/>
    <col min="6" max="6" width="8.140625" style="1" bestFit="1" customWidth="1"/>
    <col min="7" max="7" width="5.28515625" style="1" bestFit="1" customWidth="1"/>
    <col min="8" max="8" width="6.28515625" style="1" customWidth="1"/>
    <col min="9" max="9" width="7.5703125" style="1" bestFit="1" customWidth="1"/>
    <col min="10" max="10" width="5.28515625" style="1" bestFit="1" customWidth="1"/>
    <col min="11" max="11" width="7.28515625" style="1" customWidth="1"/>
    <col min="12" max="12" width="7.85546875" style="1" customWidth="1"/>
    <col min="13" max="13" width="5.85546875" style="1" customWidth="1"/>
    <col min="14" max="14" width="11.28515625" style="1" customWidth="1"/>
    <col min="15" max="15" width="11" style="1" customWidth="1"/>
    <col min="16" max="16" width="7.28515625" style="1" customWidth="1"/>
    <col min="17" max="17" width="7.28515625" style="61" customWidth="1"/>
    <col min="18" max="16384" width="9.140625" style="1"/>
  </cols>
  <sheetData>
    <row r="1" spans="1:20" ht="15.75" thickBot="1" x14ac:dyDescent="0.3"/>
    <row r="2" spans="1:20" ht="18.75" customHeight="1" x14ac:dyDescent="0.25">
      <c r="A2" s="106" t="s">
        <v>23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8"/>
    </row>
    <row r="3" spans="1:20" s="14" customFormat="1" ht="15.75" customHeight="1" x14ac:dyDescent="0.25">
      <c r="A3" s="109" t="s">
        <v>0</v>
      </c>
      <c r="B3" s="112" t="s">
        <v>1</v>
      </c>
      <c r="C3" s="115" t="s">
        <v>21</v>
      </c>
      <c r="D3" s="116"/>
      <c r="E3" s="117" t="s">
        <v>22</v>
      </c>
      <c r="F3" s="115"/>
      <c r="G3" s="115"/>
      <c r="H3" s="115"/>
      <c r="I3" s="115"/>
      <c r="J3" s="115"/>
      <c r="K3" s="115"/>
      <c r="L3" s="115"/>
      <c r="M3" s="115"/>
      <c r="N3" s="115"/>
      <c r="O3" s="116"/>
      <c r="P3" s="118" t="s">
        <v>20</v>
      </c>
      <c r="Q3" s="62"/>
      <c r="R3" s="91" t="s">
        <v>25</v>
      </c>
    </row>
    <row r="4" spans="1:20" ht="15" customHeight="1" x14ac:dyDescent="0.25">
      <c r="A4" s="110"/>
      <c r="B4" s="113"/>
      <c r="C4" s="121" t="s">
        <v>7</v>
      </c>
      <c r="D4" s="94" t="s">
        <v>8</v>
      </c>
      <c r="E4" s="95" t="s">
        <v>19</v>
      </c>
      <c r="F4" s="96"/>
      <c r="G4" s="97"/>
      <c r="H4" s="98" t="s">
        <v>12</v>
      </c>
      <c r="I4" s="99"/>
      <c r="J4" s="100"/>
      <c r="K4" s="101" t="s">
        <v>53</v>
      </c>
      <c r="L4" s="102"/>
      <c r="M4" s="103"/>
      <c r="N4" s="104" t="s">
        <v>17</v>
      </c>
      <c r="O4" s="105" t="s">
        <v>18</v>
      </c>
      <c r="P4" s="119"/>
      <c r="Q4" s="62"/>
      <c r="R4" s="92"/>
    </row>
    <row r="5" spans="1:20" ht="45" x14ac:dyDescent="0.25">
      <c r="A5" s="111"/>
      <c r="B5" s="114"/>
      <c r="C5" s="121"/>
      <c r="D5" s="94"/>
      <c r="E5" s="15" t="s">
        <v>11</v>
      </c>
      <c r="F5" s="7" t="s">
        <v>9</v>
      </c>
      <c r="G5" s="16" t="s">
        <v>24</v>
      </c>
      <c r="H5" s="13" t="s">
        <v>10</v>
      </c>
      <c r="I5" s="8" t="s">
        <v>15</v>
      </c>
      <c r="J5" s="17" t="s">
        <v>24</v>
      </c>
      <c r="K5" s="12" t="s">
        <v>54</v>
      </c>
      <c r="L5" s="9" t="s">
        <v>55</v>
      </c>
      <c r="M5" s="18" t="s">
        <v>24</v>
      </c>
      <c r="N5" s="104"/>
      <c r="O5" s="105"/>
      <c r="P5" s="120"/>
      <c r="Q5" s="59" t="s">
        <v>56</v>
      </c>
      <c r="R5" s="92"/>
    </row>
    <row r="6" spans="1:20" ht="30" x14ac:dyDescent="0.3">
      <c r="A6" s="56" t="str">
        <f>C.Table!A7</f>
        <v>PHAR 101</v>
      </c>
      <c r="B6" s="57" t="str">
        <f>C.Table!B7</f>
        <v>General Chemistry</v>
      </c>
      <c r="C6" s="36">
        <f>C.Table!C7</f>
        <v>4</v>
      </c>
      <c r="D6" s="11">
        <f>C.Table!D7</f>
        <v>2</v>
      </c>
      <c r="E6" s="19">
        <v>20</v>
      </c>
      <c r="F6" s="5">
        <v>5</v>
      </c>
      <c r="G6" s="20">
        <f>E6*F6</f>
        <v>100</v>
      </c>
      <c r="H6" s="21">
        <v>0</v>
      </c>
      <c r="I6" s="22">
        <v>0</v>
      </c>
      <c r="J6" s="23">
        <f>H6*I6</f>
        <v>0</v>
      </c>
      <c r="K6" s="24">
        <v>2</v>
      </c>
      <c r="L6" s="6">
        <v>15</v>
      </c>
      <c r="M6" s="25">
        <f>K6*L6</f>
        <v>30</v>
      </c>
      <c r="N6" s="26"/>
      <c r="O6" s="28"/>
      <c r="P6" s="29">
        <f>(C6*16+D6*16/2+G6+J6+M6+N6+O6)/25</f>
        <v>8.4</v>
      </c>
      <c r="Q6" s="60">
        <f>C.Table!F7</f>
        <v>6</v>
      </c>
      <c r="R6" s="30">
        <f>P6-C.Table!F7</f>
        <v>2.4000000000000004</v>
      </c>
      <c r="T6" s="122"/>
    </row>
    <row r="7" spans="1:20" ht="18.75" x14ac:dyDescent="0.3">
      <c r="A7" s="56" t="e">
        <f>C.Table!#REF!</f>
        <v>#REF!</v>
      </c>
      <c r="B7" s="57" t="e">
        <f>C.Table!#REF!</f>
        <v>#REF!</v>
      </c>
      <c r="C7" s="36" t="e">
        <f>C.Table!#REF!</f>
        <v>#REF!</v>
      </c>
      <c r="D7" s="11" t="e">
        <f>C.Table!#REF!</f>
        <v>#REF!</v>
      </c>
      <c r="E7" s="27">
        <v>12</v>
      </c>
      <c r="F7" s="5">
        <v>3</v>
      </c>
      <c r="G7" s="20">
        <f t="shared" ref="G7:G8" si="0">E7*F7</f>
        <v>36</v>
      </c>
      <c r="H7" s="21">
        <v>12</v>
      </c>
      <c r="I7" s="22">
        <v>3</v>
      </c>
      <c r="J7" s="23">
        <f t="shared" ref="J7:J8" si="1">H7*I7</f>
        <v>36</v>
      </c>
      <c r="K7" s="24"/>
      <c r="L7" s="6"/>
      <c r="M7" s="25">
        <f t="shared" ref="M7:M8" si="2">K7*L7</f>
        <v>0</v>
      </c>
      <c r="N7" s="26">
        <v>0</v>
      </c>
      <c r="O7" s="28">
        <v>4</v>
      </c>
      <c r="P7" s="29" t="e">
        <f t="shared" ref="P7:P8" si="3">(C7*16+D7*16/2+G7+J7+M7+N7+O7)/25</f>
        <v>#REF!</v>
      </c>
      <c r="Q7" s="60" t="e">
        <f>C.Table!#REF!</f>
        <v>#REF!</v>
      </c>
      <c r="R7" s="30" t="e">
        <f>P7-C.Table!#REF!</f>
        <v>#REF!</v>
      </c>
      <c r="T7" s="123"/>
    </row>
    <row r="8" spans="1:20" ht="18.75" x14ac:dyDescent="0.3">
      <c r="A8" s="56">
        <f>C.Table!A8</f>
        <v>0</v>
      </c>
      <c r="B8" s="57">
        <f>C.Table!B8</f>
        <v>0</v>
      </c>
      <c r="C8" s="36">
        <f>C.Table!C8</f>
        <v>0</v>
      </c>
      <c r="D8" s="11">
        <f>C.Table!D8</f>
        <v>0</v>
      </c>
      <c r="E8" s="27">
        <v>2</v>
      </c>
      <c r="F8" s="5">
        <v>2</v>
      </c>
      <c r="G8" s="20">
        <f t="shared" si="0"/>
        <v>4</v>
      </c>
      <c r="H8" s="21">
        <v>2</v>
      </c>
      <c r="I8" s="22">
        <v>2</v>
      </c>
      <c r="J8" s="23">
        <f t="shared" si="1"/>
        <v>4</v>
      </c>
      <c r="K8" s="24"/>
      <c r="L8" s="6"/>
      <c r="M8" s="25">
        <f t="shared" si="2"/>
        <v>0</v>
      </c>
      <c r="N8" s="26">
        <v>6</v>
      </c>
      <c r="O8" s="28">
        <v>8</v>
      </c>
      <c r="P8" s="29">
        <f t="shared" si="3"/>
        <v>0.88</v>
      </c>
      <c r="Q8" s="60">
        <f>C.Table!F8</f>
        <v>0</v>
      </c>
      <c r="R8" s="30">
        <f>P8-C.Table!F8</f>
        <v>0.88</v>
      </c>
      <c r="T8" s="123"/>
    </row>
    <row r="9" spans="1:20" ht="15.75" thickBot="1" x14ac:dyDescent="0.3"/>
    <row r="10" spans="1:20" ht="18.75" x14ac:dyDescent="0.25">
      <c r="A10" s="106" t="s">
        <v>41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8"/>
    </row>
    <row r="11" spans="1:20" ht="15.75" x14ac:dyDescent="0.25">
      <c r="A11" s="109" t="s">
        <v>0</v>
      </c>
      <c r="B11" s="112" t="s">
        <v>1</v>
      </c>
      <c r="C11" s="115" t="s">
        <v>21</v>
      </c>
      <c r="D11" s="116"/>
      <c r="E11" s="117" t="s">
        <v>22</v>
      </c>
      <c r="F11" s="115"/>
      <c r="G11" s="115"/>
      <c r="H11" s="115"/>
      <c r="I11" s="115"/>
      <c r="J11" s="115"/>
      <c r="K11" s="115"/>
      <c r="L11" s="115"/>
      <c r="M11" s="115"/>
      <c r="N11" s="115"/>
      <c r="O11" s="116"/>
      <c r="P11" s="118" t="s">
        <v>20</v>
      </c>
      <c r="Q11" s="62"/>
      <c r="R11" s="91" t="s">
        <v>25</v>
      </c>
    </row>
    <row r="12" spans="1:20" ht="15.75" x14ac:dyDescent="0.25">
      <c r="A12" s="110"/>
      <c r="B12" s="113"/>
      <c r="C12" s="93" t="s">
        <v>7</v>
      </c>
      <c r="D12" s="94" t="s">
        <v>8</v>
      </c>
      <c r="E12" s="95" t="s">
        <v>19</v>
      </c>
      <c r="F12" s="96"/>
      <c r="G12" s="97"/>
      <c r="H12" s="98" t="s">
        <v>12</v>
      </c>
      <c r="I12" s="99"/>
      <c r="J12" s="100"/>
      <c r="K12" s="101" t="s">
        <v>13</v>
      </c>
      <c r="L12" s="102"/>
      <c r="M12" s="103"/>
      <c r="N12" s="104" t="s">
        <v>17</v>
      </c>
      <c r="O12" s="105" t="s">
        <v>18</v>
      </c>
      <c r="P12" s="119"/>
      <c r="Q12" s="62"/>
      <c r="R12" s="92"/>
    </row>
    <row r="13" spans="1:20" ht="45" x14ac:dyDescent="0.25">
      <c r="A13" s="111"/>
      <c r="B13" s="114"/>
      <c r="C13" s="93"/>
      <c r="D13" s="94"/>
      <c r="E13" s="15" t="s">
        <v>11</v>
      </c>
      <c r="F13" s="7" t="s">
        <v>9</v>
      </c>
      <c r="G13" s="16" t="s">
        <v>24</v>
      </c>
      <c r="H13" s="13" t="s">
        <v>10</v>
      </c>
      <c r="I13" s="8" t="s">
        <v>15</v>
      </c>
      <c r="J13" s="17" t="s">
        <v>24</v>
      </c>
      <c r="K13" s="12" t="s">
        <v>14</v>
      </c>
      <c r="L13" s="9" t="s">
        <v>16</v>
      </c>
      <c r="M13" s="18" t="s">
        <v>24</v>
      </c>
      <c r="N13" s="104"/>
      <c r="O13" s="105"/>
      <c r="P13" s="120"/>
      <c r="Q13" s="59" t="s">
        <v>56</v>
      </c>
      <c r="R13" s="92"/>
    </row>
    <row r="14" spans="1:20" ht="18.75" x14ac:dyDescent="0.3">
      <c r="A14" s="56" t="str">
        <f>C.Table!H7</f>
        <v>PHAR 110</v>
      </c>
      <c r="B14" s="57" t="str">
        <f>C.Table!I7</f>
        <v>Histology</v>
      </c>
      <c r="C14" s="10">
        <f>C.Table!J7</f>
        <v>3</v>
      </c>
      <c r="D14" s="11">
        <f>C.Table!K7</f>
        <v>2</v>
      </c>
      <c r="E14" s="19">
        <v>20</v>
      </c>
      <c r="F14" s="5">
        <v>5</v>
      </c>
      <c r="G14" s="20">
        <f>E14*F14</f>
        <v>100</v>
      </c>
      <c r="H14" s="21"/>
      <c r="I14" s="22"/>
      <c r="J14" s="23">
        <f>H14*I14</f>
        <v>0</v>
      </c>
      <c r="K14" s="24">
        <v>2</v>
      </c>
      <c r="L14" s="6">
        <v>15</v>
      </c>
      <c r="M14" s="25">
        <f>K14*L14</f>
        <v>30</v>
      </c>
      <c r="N14" s="26"/>
      <c r="O14" s="28"/>
      <c r="P14" s="29">
        <f>(C14*16+D14*16/2+G14+J14+M14+N14+O14)/25</f>
        <v>7.76</v>
      </c>
      <c r="Q14" s="60">
        <f>C.Table!M7</f>
        <v>5</v>
      </c>
      <c r="R14" s="30">
        <f>P14-C.Table!M7</f>
        <v>2.76</v>
      </c>
    </row>
    <row r="15" spans="1:20" ht="18.75" x14ac:dyDescent="0.3">
      <c r="A15" s="56" t="e">
        <f>C.Table!#REF!</f>
        <v>#REF!</v>
      </c>
      <c r="B15" s="57" t="e">
        <f>C.Table!#REF!</f>
        <v>#REF!</v>
      </c>
      <c r="C15" s="10" t="e">
        <f>C.Table!#REF!</f>
        <v>#REF!</v>
      </c>
      <c r="D15" s="11" t="e">
        <f>C.Table!#REF!</f>
        <v>#REF!</v>
      </c>
      <c r="E15" s="27">
        <v>12</v>
      </c>
      <c r="F15" s="5">
        <v>3</v>
      </c>
      <c r="G15" s="20">
        <f t="shared" ref="G15:G17" si="4">E15*F15</f>
        <v>36</v>
      </c>
      <c r="H15" s="21">
        <v>12</v>
      </c>
      <c r="I15" s="22">
        <v>3</v>
      </c>
      <c r="J15" s="23">
        <f t="shared" ref="J15:J17" si="5">H15*I15</f>
        <v>36</v>
      </c>
      <c r="K15" s="24"/>
      <c r="L15" s="6"/>
      <c r="M15" s="25">
        <f t="shared" ref="M15:M17" si="6">K15*L15</f>
        <v>0</v>
      </c>
      <c r="N15" s="26"/>
      <c r="O15" s="28">
        <v>4</v>
      </c>
      <c r="P15" s="29" t="e">
        <f t="shared" ref="P15:P17" si="7">(C15*16+D15*16/2+G15+J15+M15+N15+O15)/25</f>
        <v>#REF!</v>
      </c>
      <c r="Q15" s="60" t="e">
        <f>C.Table!#REF!</f>
        <v>#REF!</v>
      </c>
      <c r="R15" s="30" t="e">
        <f>P15-C.Table!#REF!</f>
        <v>#REF!</v>
      </c>
    </row>
    <row r="16" spans="1:20" ht="18.75" x14ac:dyDescent="0.3">
      <c r="A16" s="56" t="str">
        <f>C.Table!H8</f>
        <v>PHAR 103</v>
      </c>
      <c r="B16" s="57" t="str">
        <f>C.Table!I8</f>
        <v>Analytical Chemistry</v>
      </c>
      <c r="C16" s="10">
        <f>C.Table!J8</f>
        <v>3</v>
      </c>
      <c r="D16" s="11">
        <f>C.Table!K8</f>
        <v>2</v>
      </c>
      <c r="E16" s="27">
        <v>4</v>
      </c>
      <c r="F16" s="5">
        <v>3</v>
      </c>
      <c r="G16" s="20">
        <f t="shared" si="4"/>
        <v>12</v>
      </c>
      <c r="H16" s="21">
        <v>2</v>
      </c>
      <c r="I16" s="22">
        <v>3</v>
      </c>
      <c r="J16" s="23">
        <f t="shared" si="5"/>
        <v>6</v>
      </c>
      <c r="K16" s="24">
        <v>1</v>
      </c>
      <c r="L16" s="6">
        <v>2</v>
      </c>
      <c r="M16" s="25">
        <f t="shared" si="6"/>
        <v>2</v>
      </c>
      <c r="N16" s="26">
        <v>15</v>
      </c>
      <c r="O16" s="28">
        <v>20</v>
      </c>
      <c r="P16" s="29">
        <f t="shared" si="7"/>
        <v>4.76</v>
      </c>
      <c r="Q16" s="60">
        <f>C.Table!M8</f>
        <v>5</v>
      </c>
      <c r="R16" s="30">
        <f>P16-C.Table!M8</f>
        <v>-0.24000000000000021</v>
      </c>
    </row>
    <row r="17" spans="1:18" ht="30" x14ac:dyDescent="0.3">
      <c r="A17" s="56" t="str">
        <f>C.Table!H13</f>
        <v>IT 103</v>
      </c>
      <c r="B17" s="57" t="str">
        <f>C.Table!I13</f>
        <v xml:space="preserve">Information Technology </v>
      </c>
      <c r="C17" s="10">
        <f>C.Table!J13</f>
        <v>2</v>
      </c>
      <c r="D17" s="11">
        <f>C.Table!K13</f>
        <v>2</v>
      </c>
      <c r="E17" s="27">
        <v>8</v>
      </c>
      <c r="F17" s="5">
        <v>3</v>
      </c>
      <c r="G17" s="20">
        <f t="shared" si="4"/>
        <v>24</v>
      </c>
      <c r="H17" s="21">
        <v>1</v>
      </c>
      <c r="I17" s="22">
        <v>2</v>
      </c>
      <c r="J17" s="23">
        <f t="shared" si="5"/>
        <v>2</v>
      </c>
      <c r="K17" s="24"/>
      <c r="L17" s="6"/>
      <c r="M17" s="25">
        <f t="shared" si="6"/>
        <v>0</v>
      </c>
      <c r="N17" s="26">
        <v>20</v>
      </c>
      <c r="O17" s="28">
        <v>15</v>
      </c>
      <c r="P17" s="29">
        <f t="shared" si="7"/>
        <v>4.3600000000000003</v>
      </c>
      <c r="Q17" s="60">
        <f>C.Table!M13</f>
        <v>3</v>
      </c>
      <c r="R17" s="30">
        <f>P17-C.Table!M13</f>
        <v>1.3600000000000003</v>
      </c>
    </row>
    <row r="18" spans="1:18" ht="15.75" thickBot="1" x14ac:dyDescent="0.3"/>
    <row r="19" spans="1:18" ht="18.75" x14ac:dyDescent="0.25">
      <c r="A19" s="106" t="s">
        <v>42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8"/>
    </row>
    <row r="20" spans="1:18" ht="15.75" x14ac:dyDescent="0.25">
      <c r="A20" s="109" t="s">
        <v>0</v>
      </c>
      <c r="B20" s="112" t="s">
        <v>1</v>
      </c>
      <c r="C20" s="115" t="s">
        <v>21</v>
      </c>
      <c r="D20" s="116"/>
      <c r="E20" s="117" t="s">
        <v>22</v>
      </c>
      <c r="F20" s="115"/>
      <c r="G20" s="115"/>
      <c r="H20" s="115"/>
      <c r="I20" s="115"/>
      <c r="J20" s="115"/>
      <c r="K20" s="115"/>
      <c r="L20" s="115"/>
      <c r="M20" s="115"/>
      <c r="N20" s="115"/>
      <c r="O20" s="116"/>
      <c r="P20" s="118" t="s">
        <v>20</v>
      </c>
      <c r="Q20" s="62"/>
      <c r="R20" s="91" t="s">
        <v>25</v>
      </c>
    </row>
    <row r="21" spans="1:18" ht="15.75" x14ac:dyDescent="0.25">
      <c r="A21" s="110"/>
      <c r="B21" s="113"/>
      <c r="C21" s="93" t="s">
        <v>7</v>
      </c>
      <c r="D21" s="94" t="s">
        <v>8</v>
      </c>
      <c r="E21" s="95" t="s">
        <v>19</v>
      </c>
      <c r="F21" s="96"/>
      <c r="G21" s="97"/>
      <c r="H21" s="98" t="s">
        <v>12</v>
      </c>
      <c r="I21" s="99"/>
      <c r="J21" s="100"/>
      <c r="K21" s="101" t="s">
        <v>13</v>
      </c>
      <c r="L21" s="102"/>
      <c r="M21" s="103"/>
      <c r="N21" s="104" t="s">
        <v>17</v>
      </c>
      <c r="O21" s="105" t="s">
        <v>18</v>
      </c>
      <c r="P21" s="119"/>
      <c r="Q21" s="62"/>
      <c r="R21" s="92"/>
    </row>
    <row r="22" spans="1:18" ht="45" x14ac:dyDescent="0.25">
      <c r="A22" s="111"/>
      <c r="B22" s="114"/>
      <c r="C22" s="93"/>
      <c r="D22" s="94"/>
      <c r="E22" s="15" t="s">
        <v>11</v>
      </c>
      <c r="F22" s="7" t="s">
        <v>9</v>
      </c>
      <c r="G22" s="16" t="s">
        <v>24</v>
      </c>
      <c r="H22" s="13" t="s">
        <v>10</v>
      </c>
      <c r="I22" s="8" t="s">
        <v>15</v>
      </c>
      <c r="J22" s="17" t="s">
        <v>24</v>
      </c>
      <c r="K22" s="12" t="s">
        <v>14</v>
      </c>
      <c r="L22" s="9" t="s">
        <v>16</v>
      </c>
      <c r="M22" s="18" t="s">
        <v>24</v>
      </c>
      <c r="N22" s="104"/>
      <c r="O22" s="105"/>
      <c r="P22" s="120"/>
      <c r="Q22" s="59" t="s">
        <v>56</v>
      </c>
      <c r="R22" s="92"/>
    </row>
    <row r="23" spans="1:18" ht="18.75" x14ac:dyDescent="0.3">
      <c r="A23" s="56" t="str">
        <f>C.Table!A21</f>
        <v>PHAR 205</v>
      </c>
      <c r="B23" s="57" t="str">
        <f>C.Table!B21</f>
        <v>Organic Chemistry I</v>
      </c>
      <c r="C23" s="10">
        <f>C.Table!C21</f>
        <v>2</v>
      </c>
      <c r="D23" s="11">
        <f>C.Table!D21</f>
        <v>2</v>
      </c>
      <c r="E23" s="19">
        <v>10</v>
      </c>
      <c r="F23" s="5">
        <v>5</v>
      </c>
      <c r="G23" s="20">
        <f>E23*F23</f>
        <v>50</v>
      </c>
      <c r="H23" s="21">
        <v>2</v>
      </c>
      <c r="I23" s="22">
        <v>5</v>
      </c>
      <c r="J23" s="23">
        <f>H23*I23</f>
        <v>10</v>
      </c>
      <c r="K23" s="24"/>
      <c r="L23" s="6"/>
      <c r="M23" s="25">
        <f>K23*L23</f>
        <v>0</v>
      </c>
      <c r="N23" s="26">
        <v>30</v>
      </c>
      <c r="O23" s="28">
        <v>30</v>
      </c>
      <c r="P23" s="29">
        <f>(C23*16+D23*16/2+G23+J23+M23+N23+O23)/25</f>
        <v>6.72</v>
      </c>
      <c r="Q23" s="60">
        <f>C.Table!F21</f>
        <v>5</v>
      </c>
      <c r="R23" s="30">
        <f>P23-C.Table!F21</f>
        <v>1.7199999999999998</v>
      </c>
    </row>
    <row r="24" spans="1:18" ht="30" x14ac:dyDescent="0.3">
      <c r="A24" s="56" t="str">
        <f>C.Table!A22</f>
        <v>PHAR 202</v>
      </c>
      <c r="B24" s="57" t="str">
        <f>C.Table!B22</f>
        <v>Physiology I</v>
      </c>
      <c r="C24" s="10">
        <f>C.Table!C22</f>
        <v>2</v>
      </c>
      <c r="D24" s="11">
        <f>C.Table!D22</f>
        <v>2</v>
      </c>
      <c r="E24" s="27">
        <v>12</v>
      </c>
      <c r="F24" s="5">
        <v>2</v>
      </c>
      <c r="G24" s="20">
        <f t="shared" ref="G24:G28" si="8">E24*F24</f>
        <v>24</v>
      </c>
      <c r="H24" s="21">
        <v>2</v>
      </c>
      <c r="I24" s="22">
        <v>2</v>
      </c>
      <c r="J24" s="23">
        <f t="shared" ref="J24:J28" si="9">H24*I24</f>
        <v>4</v>
      </c>
      <c r="K24" s="24">
        <v>5</v>
      </c>
      <c r="L24" s="6">
        <v>3</v>
      </c>
      <c r="M24" s="25">
        <f t="shared" ref="M24:M28" si="10">K24*L24</f>
        <v>15</v>
      </c>
      <c r="N24" s="26">
        <v>10</v>
      </c>
      <c r="O24" s="28">
        <v>10</v>
      </c>
      <c r="P24" s="29">
        <f t="shared" ref="P24:P27" si="11">(C24*16+D24*16/2+G24+J24+M24+N24+O24)/25</f>
        <v>4.4400000000000004</v>
      </c>
      <c r="Q24" s="60">
        <f>C.Table!F22</f>
        <v>5</v>
      </c>
      <c r="R24" s="30">
        <f>P24-C.Table!F22</f>
        <v>-0.55999999999999961</v>
      </c>
    </row>
    <row r="25" spans="1:18" ht="30" x14ac:dyDescent="0.3">
      <c r="A25" s="56" t="str">
        <f>C.Table!A23</f>
        <v>PHAR 210</v>
      </c>
      <c r="B25" s="57" t="str">
        <f>C.Table!B23</f>
        <v>Biochemistry I</v>
      </c>
      <c r="C25" s="10">
        <f>C.Table!C23</f>
        <v>2</v>
      </c>
      <c r="D25" s="11">
        <f>C.Table!D23</f>
        <v>2</v>
      </c>
      <c r="E25" s="27">
        <v>12</v>
      </c>
      <c r="F25" s="5">
        <v>3</v>
      </c>
      <c r="G25" s="20">
        <f t="shared" si="8"/>
        <v>36</v>
      </c>
      <c r="H25" s="21">
        <v>5</v>
      </c>
      <c r="I25" s="22">
        <v>3</v>
      </c>
      <c r="J25" s="23">
        <f t="shared" si="9"/>
        <v>15</v>
      </c>
      <c r="K25" s="24"/>
      <c r="L25" s="6"/>
      <c r="M25" s="25">
        <f t="shared" si="10"/>
        <v>0</v>
      </c>
      <c r="N25" s="26">
        <v>3</v>
      </c>
      <c r="O25" s="28">
        <v>3</v>
      </c>
      <c r="P25" s="29">
        <f t="shared" si="11"/>
        <v>4.2</v>
      </c>
      <c r="Q25" s="60">
        <f>C.Table!F23</f>
        <v>5</v>
      </c>
      <c r="R25" s="30">
        <f>P25-C.Table!F23</f>
        <v>-0.79999999999999982</v>
      </c>
    </row>
    <row r="26" spans="1:18" ht="18.75" x14ac:dyDescent="0.3">
      <c r="A26" s="56" t="str">
        <f>C.Table!A24</f>
        <v>PHAR 201</v>
      </c>
      <c r="B26" s="57" t="str">
        <f>C.Table!B24</f>
        <v>Physical Pharmacy I</v>
      </c>
      <c r="C26" s="10">
        <f>C.Table!C24</f>
        <v>3</v>
      </c>
      <c r="D26" s="11">
        <f>C.Table!D24</f>
        <v>0</v>
      </c>
      <c r="E26" s="27">
        <v>10</v>
      </c>
      <c r="F26" s="5">
        <v>2</v>
      </c>
      <c r="G26" s="20">
        <f t="shared" si="8"/>
        <v>20</v>
      </c>
      <c r="H26" s="21">
        <v>2</v>
      </c>
      <c r="I26" s="22">
        <v>3</v>
      </c>
      <c r="J26" s="23">
        <f t="shared" si="9"/>
        <v>6</v>
      </c>
      <c r="K26" s="24">
        <v>1</v>
      </c>
      <c r="L26" s="6">
        <v>10</v>
      </c>
      <c r="M26" s="25">
        <f t="shared" si="10"/>
        <v>10</v>
      </c>
      <c r="N26" s="26">
        <v>5</v>
      </c>
      <c r="O26" s="28">
        <v>10</v>
      </c>
      <c r="P26" s="29">
        <f t="shared" si="11"/>
        <v>3.96</v>
      </c>
      <c r="Q26" s="60">
        <f>C.Table!F24</f>
        <v>5</v>
      </c>
      <c r="R26" s="30">
        <f>P26-C.Table!F24</f>
        <v>-1.04</v>
      </c>
    </row>
    <row r="27" spans="1:18" ht="30" x14ac:dyDescent="0.3">
      <c r="A27" s="56">
        <f>C.Table!A25</f>
        <v>0</v>
      </c>
      <c r="B27" s="57">
        <f>C.Table!B25</f>
        <v>0</v>
      </c>
      <c r="C27" s="10">
        <f>C.Table!C25</f>
        <v>0</v>
      </c>
      <c r="D27" s="11">
        <f>C.Table!D25</f>
        <v>0</v>
      </c>
      <c r="E27" s="27">
        <v>8</v>
      </c>
      <c r="F27" s="5">
        <v>1</v>
      </c>
      <c r="G27" s="20">
        <f t="shared" si="8"/>
        <v>8</v>
      </c>
      <c r="H27" s="21">
        <v>3</v>
      </c>
      <c r="I27" s="22">
        <v>5</v>
      </c>
      <c r="J27" s="23">
        <f t="shared" si="9"/>
        <v>15</v>
      </c>
      <c r="K27" s="24"/>
      <c r="L27" s="6"/>
      <c r="M27" s="25">
        <f t="shared" si="10"/>
        <v>0</v>
      </c>
      <c r="N27" s="26">
        <v>10</v>
      </c>
      <c r="O27" s="28">
        <v>15</v>
      </c>
      <c r="P27" s="29">
        <f t="shared" si="11"/>
        <v>1.92</v>
      </c>
      <c r="Q27" s="60">
        <f>C.Table!F25</f>
        <v>0</v>
      </c>
      <c r="R27" s="30">
        <f>P27-C.Table!F25</f>
        <v>1.92</v>
      </c>
    </row>
    <row r="28" spans="1:18" ht="18.75" x14ac:dyDescent="0.3">
      <c r="A28" s="56" t="str">
        <f>C.Table!A26</f>
        <v>PHAR 207</v>
      </c>
      <c r="B28" s="57" t="str">
        <f>C.Table!B26</f>
        <v>Microbiology I</v>
      </c>
      <c r="C28" s="10">
        <f>C.Table!C26</f>
        <v>2</v>
      </c>
      <c r="D28" s="11">
        <f>C.Table!D26</f>
        <v>2</v>
      </c>
      <c r="E28" s="27">
        <v>10</v>
      </c>
      <c r="F28" s="5">
        <v>2</v>
      </c>
      <c r="G28" s="20">
        <f t="shared" si="8"/>
        <v>20</v>
      </c>
      <c r="H28" s="21">
        <v>2</v>
      </c>
      <c r="I28" s="22">
        <v>4</v>
      </c>
      <c r="J28" s="23">
        <f t="shared" si="9"/>
        <v>8</v>
      </c>
      <c r="K28" s="24"/>
      <c r="L28" s="6"/>
      <c r="M28" s="25">
        <f t="shared" si="10"/>
        <v>0</v>
      </c>
      <c r="N28" s="26">
        <v>10</v>
      </c>
      <c r="O28" s="28">
        <v>20</v>
      </c>
      <c r="P28" s="29">
        <f>(C28*16+D28*16/2+G28+J28+M28+N28+O28)/25</f>
        <v>4.24</v>
      </c>
      <c r="Q28" s="60">
        <f>C.Table!F26</f>
        <v>4</v>
      </c>
      <c r="R28" s="30">
        <f>P28-C.Table!F26</f>
        <v>0.24000000000000021</v>
      </c>
    </row>
    <row r="29" spans="1:18" ht="15.75" thickBot="1" x14ac:dyDescent="0.3"/>
    <row r="30" spans="1:18" ht="18.75" x14ac:dyDescent="0.25">
      <c r="A30" s="106" t="s">
        <v>43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8"/>
    </row>
    <row r="31" spans="1:18" ht="15.75" x14ac:dyDescent="0.25">
      <c r="A31" s="109" t="s">
        <v>0</v>
      </c>
      <c r="B31" s="112" t="s">
        <v>1</v>
      </c>
      <c r="C31" s="115" t="s">
        <v>21</v>
      </c>
      <c r="D31" s="116"/>
      <c r="E31" s="117" t="s">
        <v>22</v>
      </c>
      <c r="F31" s="115"/>
      <c r="G31" s="115"/>
      <c r="H31" s="115"/>
      <c r="I31" s="115"/>
      <c r="J31" s="115"/>
      <c r="K31" s="115"/>
      <c r="L31" s="115"/>
      <c r="M31" s="115"/>
      <c r="N31" s="115"/>
      <c r="O31" s="116"/>
      <c r="P31" s="118" t="s">
        <v>20</v>
      </c>
      <c r="Q31" s="62"/>
      <c r="R31" s="91" t="s">
        <v>25</v>
      </c>
    </row>
    <row r="32" spans="1:18" ht="15.75" x14ac:dyDescent="0.25">
      <c r="A32" s="110"/>
      <c r="B32" s="113"/>
      <c r="C32" s="93" t="s">
        <v>7</v>
      </c>
      <c r="D32" s="94" t="s">
        <v>8</v>
      </c>
      <c r="E32" s="95" t="s">
        <v>19</v>
      </c>
      <c r="F32" s="96"/>
      <c r="G32" s="97"/>
      <c r="H32" s="98" t="s">
        <v>12</v>
      </c>
      <c r="I32" s="99"/>
      <c r="J32" s="100"/>
      <c r="K32" s="101" t="s">
        <v>13</v>
      </c>
      <c r="L32" s="102"/>
      <c r="M32" s="103"/>
      <c r="N32" s="104" t="s">
        <v>17</v>
      </c>
      <c r="O32" s="105" t="s">
        <v>18</v>
      </c>
      <c r="P32" s="119"/>
      <c r="Q32" s="62"/>
      <c r="R32" s="92"/>
    </row>
    <row r="33" spans="1:18" ht="45" x14ac:dyDescent="0.25">
      <c r="A33" s="111"/>
      <c r="B33" s="114"/>
      <c r="C33" s="93"/>
      <c r="D33" s="94"/>
      <c r="E33" s="15" t="s">
        <v>11</v>
      </c>
      <c r="F33" s="7" t="s">
        <v>9</v>
      </c>
      <c r="G33" s="16" t="s">
        <v>24</v>
      </c>
      <c r="H33" s="13" t="s">
        <v>10</v>
      </c>
      <c r="I33" s="8" t="s">
        <v>15</v>
      </c>
      <c r="J33" s="17" t="s">
        <v>24</v>
      </c>
      <c r="K33" s="12" t="s">
        <v>14</v>
      </c>
      <c r="L33" s="9" t="s">
        <v>16</v>
      </c>
      <c r="M33" s="18" t="s">
        <v>24</v>
      </c>
      <c r="N33" s="104"/>
      <c r="O33" s="105"/>
      <c r="P33" s="120"/>
      <c r="Q33" s="59" t="s">
        <v>56</v>
      </c>
      <c r="R33" s="92"/>
    </row>
    <row r="34" spans="1:18" ht="30" x14ac:dyDescent="0.3">
      <c r="A34" s="56" t="str">
        <f>C.Table!H21</f>
        <v>PHAR 215</v>
      </c>
      <c r="B34" s="57" t="str">
        <f>C.Table!I21</f>
        <v>Organic Chemistry II</v>
      </c>
      <c r="C34" s="10">
        <f>C.Table!J21</f>
        <v>3</v>
      </c>
      <c r="D34" s="11">
        <f>C.Table!K21</f>
        <v>2</v>
      </c>
      <c r="E34" s="19">
        <v>10</v>
      </c>
      <c r="F34" s="5">
        <v>5</v>
      </c>
      <c r="G34" s="20">
        <f>E34*F34</f>
        <v>50</v>
      </c>
      <c r="H34" s="21">
        <v>2</v>
      </c>
      <c r="I34" s="22">
        <v>5</v>
      </c>
      <c r="J34" s="23">
        <f>H34*I34</f>
        <v>10</v>
      </c>
      <c r="K34" s="24"/>
      <c r="L34" s="6"/>
      <c r="M34" s="25">
        <f>K34*L34</f>
        <v>0</v>
      </c>
      <c r="N34" s="26">
        <v>30</v>
      </c>
      <c r="O34" s="28">
        <v>30</v>
      </c>
      <c r="P34" s="29">
        <f>(C34*16+D34*16/2+G34+J34+M34+N34+O34)/25</f>
        <v>7.36</v>
      </c>
      <c r="Q34" s="60">
        <f>C.Table!M21</f>
        <v>5</v>
      </c>
      <c r="R34" s="30">
        <f>P34-C.Table!M21</f>
        <v>2.3600000000000003</v>
      </c>
    </row>
    <row r="35" spans="1:18" ht="30" x14ac:dyDescent="0.3">
      <c r="A35" s="56" t="str">
        <f>C.Table!H22</f>
        <v>PHAR 223</v>
      </c>
      <c r="B35" s="57" t="str">
        <f>C.Table!I22</f>
        <v>Physiology II</v>
      </c>
      <c r="C35" s="10">
        <f>C.Table!J22</f>
        <v>2</v>
      </c>
      <c r="D35" s="11">
        <f>C.Table!K22</f>
        <v>2</v>
      </c>
      <c r="E35" s="27">
        <v>8</v>
      </c>
      <c r="F35" s="5">
        <v>3</v>
      </c>
      <c r="G35" s="20">
        <f t="shared" ref="G35:G39" si="12">E35*F35</f>
        <v>24</v>
      </c>
      <c r="H35" s="21">
        <v>1</v>
      </c>
      <c r="I35" s="22">
        <v>2</v>
      </c>
      <c r="J35" s="23">
        <f t="shared" ref="J35:J39" si="13">H35*I35</f>
        <v>2</v>
      </c>
      <c r="K35" s="24">
        <v>3</v>
      </c>
      <c r="L35" s="6">
        <v>4</v>
      </c>
      <c r="M35" s="25">
        <f t="shared" ref="M35:M39" si="14">K35*L35</f>
        <v>12</v>
      </c>
      <c r="N35" s="26">
        <v>20</v>
      </c>
      <c r="O35" s="28">
        <v>24</v>
      </c>
      <c r="P35" s="29">
        <f t="shared" ref="P35:P38" si="15">(C35*16+D35*16/2+G35+J35+M35+N35+O35)/25</f>
        <v>5.2</v>
      </c>
      <c r="Q35" s="60">
        <f>C.Table!M22</f>
        <v>5</v>
      </c>
      <c r="R35" s="30">
        <f>P35-C.Table!M22</f>
        <v>0.20000000000000018</v>
      </c>
    </row>
    <row r="36" spans="1:18" ht="30" x14ac:dyDescent="0.3">
      <c r="A36" s="56" t="str">
        <f>C.Table!H23</f>
        <v>PHAR 221</v>
      </c>
      <c r="B36" s="57" t="str">
        <f>C.Table!I23</f>
        <v>Physical Pharmacy II</v>
      </c>
      <c r="C36" s="10">
        <f>C.Table!J23</f>
        <v>2</v>
      </c>
      <c r="D36" s="11">
        <f>C.Table!K23</f>
        <v>2</v>
      </c>
      <c r="E36" s="27">
        <v>10</v>
      </c>
      <c r="F36" s="5">
        <v>2</v>
      </c>
      <c r="G36" s="20">
        <f t="shared" si="12"/>
        <v>20</v>
      </c>
      <c r="H36" s="21">
        <v>2</v>
      </c>
      <c r="I36" s="22">
        <v>3</v>
      </c>
      <c r="J36" s="23">
        <f t="shared" si="13"/>
        <v>6</v>
      </c>
      <c r="K36" s="24"/>
      <c r="L36" s="6"/>
      <c r="M36" s="25">
        <f t="shared" si="14"/>
        <v>0</v>
      </c>
      <c r="N36" s="26">
        <v>5</v>
      </c>
      <c r="O36" s="28">
        <v>10</v>
      </c>
      <c r="P36" s="29">
        <f t="shared" si="15"/>
        <v>3.56</v>
      </c>
      <c r="Q36" s="60">
        <f>C.Table!M23</f>
        <v>4</v>
      </c>
      <c r="R36" s="30">
        <f>P36-C.Table!M23</f>
        <v>-0.43999999999999995</v>
      </c>
    </row>
    <row r="37" spans="1:18" ht="30" x14ac:dyDescent="0.3">
      <c r="A37" s="56" t="str">
        <f>C.Table!H24</f>
        <v>PHAR 224</v>
      </c>
      <c r="B37" s="57" t="str">
        <f>C.Table!I24</f>
        <v>Immunology</v>
      </c>
      <c r="C37" s="10">
        <f>C.Table!J24</f>
        <v>2</v>
      </c>
      <c r="D37" s="11">
        <f>C.Table!K24</f>
        <v>0</v>
      </c>
      <c r="E37" s="27">
        <v>3</v>
      </c>
      <c r="F37" s="5">
        <v>3</v>
      </c>
      <c r="G37" s="20">
        <f t="shared" si="12"/>
        <v>9</v>
      </c>
      <c r="H37" s="21">
        <v>2</v>
      </c>
      <c r="I37" s="22">
        <v>2</v>
      </c>
      <c r="J37" s="23">
        <f t="shared" si="13"/>
        <v>4</v>
      </c>
      <c r="K37" s="24">
        <v>1</v>
      </c>
      <c r="L37" s="6">
        <v>10</v>
      </c>
      <c r="M37" s="25">
        <f t="shared" si="14"/>
        <v>10</v>
      </c>
      <c r="N37" s="26">
        <v>15</v>
      </c>
      <c r="O37" s="28">
        <v>2</v>
      </c>
      <c r="P37" s="29">
        <f t="shared" si="15"/>
        <v>2.88</v>
      </c>
      <c r="Q37" s="60">
        <f>C.Table!M24</f>
        <v>4</v>
      </c>
      <c r="R37" s="30">
        <f>P37-C.Table!M24</f>
        <v>-1.1200000000000001</v>
      </c>
    </row>
    <row r="38" spans="1:18" ht="30" x14ac:dyDescent="0.3">
      <c r="A38" s="56" t="str">
        <f>C.Table!H25</f>
        <v>PHAR 204</v>
      </c>
      <c r="B38" s="57" t="str">
        <f>C.Table!I25</f>
        <v>Pharmacoeconomics</v>
      </c>
      <c r="C38" s="10">
        <f>C.Table!J25</f>
        <v>2</v>
      </c>
      <c r="D38" s="11">
        <f>C.Table!K25</f>
        <v>0</v>
      </c>
      <c r="E38" s="27">
        <v>8</v>
      </c>
      <c r="F38" s="5">
        <v>1</v>
      </c>
      <c r="G38" s="20">
        <f t="shared" si="12"/>
        <v>8</v>
      </c>
      <c r="H38" s="21">
        <v>3</v>
      </c>
      <c r="I38" s="22">
        <v>5</v>
      </c>
      <c r="J38" s="23">
        <f t="shared" si="13"/>
        <v>15</v>
      </c>
      <c r="K38" s="24"/>
      <c r="L38" s="6"/>
      <c r="M38" s="25">
        <f t="shared" si="14"/>
        <v>0</v>
      </c>
      <c r="N38" s="26">
        <v>10</v>
      </c>
      <c r="O38" s="28">
        <v>15</v>
      </c>
      <c r="P38" s="29">
        <f t="shared" si="15"/>
        <v>3.2</v>
      </c>
      <c r="Q38" s="60">
        <f>C.Table!M25</f>
        <v>3</v>
      </c>
      <c r="R38" s="30">
        <f>P38-C.Table!M25</f>
        <v>0.20000000000000018</v>
      </c>
    </row>
    <row r="39" spans="1:18" ht="30" x14ac:dyDescent="0.3">
      <c r="A39" s="56" t="str">
        <f>C.Table!H26</f>
        <v>PHAR 220</v>
      </c>
      <c r="B39" s="57" t="str">
        <f>C.Table!I26</f>
        <v xml:space="preserve">Biochemistry II </v>
      </c>
      <c r="C39" s="10">
        <f>C.Table!J26</f>
        <v>3</v>
      </c>
      <c r="D39" s="11">
        <f>C.Table!K26</f>
        <v>0</v>
      </c>
      <c r="E39" s="27">
        <v>10</v>
      </c>
      <c r="F39" s="5">
        <v>2</v>
      </c>
      <c r="G39" s="20">
        <f t="shared" si="12"/>
        <v>20</v>
      </c>
      <c r="H39" s="21">
        <v>2</v>
      </c>
      <c r="I39" s="22">
        <v>4</v>
      </c>
      <c r="J39" s="23">
        <f t="shared" si="13"/>
        <v>8</v>
      </c>
      <c r="K39" s="24"/>
      <c r="L39" s="6"/>
      <c r="M39" s="25">
        <f t="shared" si="14"/>
        <v>0</v>
      </c>
      <c r="N39" s="26">
        <v>10</v>
      </c>
      <c r="O39" s="28">
        <v>20</v>
      </c>
      <c r="P39" s="29">
        <f>(C39*16+D39*16/2+G39+J39+M39+N39+O39)/25</f>
        <v>4.24</v>
      </c>
      <c r="Q39" s="60">
        <f>C.Table!M26</f>
        <v>5</v>
      </c>
      <c r="R39" s="30">
        <f>P39-C.Table!M26</f>
        <v>-0.75999999999999979</v>
      </c>
    </row>
    <row r="40" spans="1:18" ht="15.75" thickBot="1" x14ac:dyDescent="0.3"/>
    <row r="41" spans="1:18" ht="18.75" x14ac:dyDescent="0.25">
      <c r="A41" s="106" t="s">
        <v>44</v>
      </c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</row>
    <row r="42" spans="1:18" ht="15.75" x14ac:dyDescent="0.25">
      <c r="A42" s="109" t="s">
        <v>0</v>
      </c>
      <c r="B42" s="112" t="s">
        <v>1</v>
      </c>
      <c r="C42" s="115" t="s">
        <v>21</v>
      </c>
      <c r="D42" s="116"/>
      <c r="E42" s="117" t="s">
        <v>22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6"/>
      <c r="P42" s="118" t="s">
        <v>20</v>
      </c>
      <c r="Q42" s="62"/>
      <c r="R42" s="91" t="s">
        <v>25</v>
      </c>
    </row>
    <row r="43" spans="1:18" ht="15.75" x14ac:dyDescent="0.25">
      <c r="A43" s="110"/>
      <c r="B43" s="113"/>
      <c r="C43" s="93" t="s">
        <v>7</v>
      </c>
      <c r="D43" s="94" t="s">
        <v>8</v>
      </c>
      <c r="E43" s="95" t="s">
        <v>19</v>
      </c>
      <c r="F43" s="96"/>
      <c r="G43" s="97"/>
      <c r="H43" s="98" t="s">
        <v>12</v>
      </c>
      <c r="I43" s="99"/>
      <c r="J43" s="100"/>
      <c r="K43" s="101" t="s">
        <v>13</v>
      </c>
      <c r="L43" s="102"/>
      <c r="M43" s="103"/>
      <c r="N43" s="104" t="s">
        <v>17</v>
      </c>
      <c r="O43" s="105" t="s">
        <v>18</v>
      </c>
      <c r="P43" s="119"/>
      <c r="Q43" s="62"/>
      <c r="R43" s="92"/>
    </row>
    <row r="44" spans="1:18" ht="45" x14ac:dyDescent="0.25">
      <c r="A44" s="111"/>
      <c r="B44" s="114"/>
      <c r="C44" s="93"/>
      <c r="D44" s="94"/>
      <c r="E44" s="15" t="s">
        <v>11</v>
      </c>
      <c r="F44" s="7" t="s">
        <v>9</v>
      </c>
      <c r="G44" s="16" t="s">
        <v>24</v>
      </c>
      <c r="H44" s="13" t="s">
        <v>10</v>
      </c>
      <c r="I44" s="8" t="s">
        <v>15</v>
      </c>
      <c r="J44" s="17" t="s">
        <v>24</v>
      </c>
      <c r="K44" s="12" t="s">
        <v>14</v>
      </c>
      <c r="L44" s="9" t="s">
        <v>16</v>
      </c>
      <c r="M44" s="18" t="s">
        <v>24</v>
      </c>
      <c r="N44" s="104"/>
      <c r="O44" s="105"/>
      <c r="P44" s="120"/>
      <c r="Q44" s="59" t="s">
        <v>56</v>
      </c>
      <c r="R44" s="92"/>
    </row>
    <row r="45" spans="1:18" ht="30" x14ac:dyDescent="0.3">
      <c r="A45" s="56" t="str">
        <f>C.Table!A33</f>
        <v>PHAR 301</v>
      </c>
      <c r="B45" s="57" t="str">
        <f>C.Table!B33</f>
        <v>Pharmaceutical Technology I</v>
      </c>
      <c r="C45" s="10">
        <f>C.Table!C33</f>
        <v>3</v>
      </c>
      <c r="D45" s="11">
        <f>C.Table!D33</f>
        <v>2</v>
      </c>
      <c r="E45" s="19">
        <v>10</v>
      </c>
      <c r="F45" s="5">
        <v>5</v>
      </c>
      <c r="G45" s="20">
        <f>E45*F45</f>
        <v>50</v>
      </c>
      <c r="H45" s="21">
        <v>2</v>
      </c>
      <c r="I45" s="22">
        <v>5</v>
      </c>
      <c r="J45" s="23">
        <f>H45*I45</f>
        <v>10</v>
      </c>
      <c r="K45" s="24"/>
      <c r="L45" s="6"/>
      <c r="M45" s="25">
        <f>K45*L45</f>
        <v>0</v>
      </c>
      <c r="N45" s="26">
        <v>30</v>
      </c>
      <c r="O45" s="28">
        <v>30</v>
      </c>
      <c r="P45" s="29">
        <f>(C45*16+D45*16/2+G45+J45+M45+N45+O45)/25</f>
        <v>7.36</v>
      </c>
      <c r="Q45" s="60">
        <f>C.Table!F33</f>
        <v>6</v>
      </c>
      <c r="R45" s="30">
        <f>P45-C.Table!F33</f>
        <v>1.3600000000000003</v>
      </c>
    </row>
    <row r="46" spans="1:18" ht="30" x14ac:dyDescent="0.3">
      <c r="A46" s="56" t="str">
        <f>C.Table!A34</f>
        <v>PHAR 303</v>
      </c>
      <c r="B46" s="57" t="str">
        <f>C.Table!B34</f>
        <v>Pharmacognosy I</v>
      </c>
      <c r="C46" s="10">
        <f>C.Table!C34</f>
        <v>3</v>
      </c>
      <c r="D46" s="11">
        <f>C.Table!D34</f>
        <v>2</v>
      </c>
      <c r="E46" s="27">
        <v>5</v>
      </c>
      <c r="F46" s="5">
        <v>2</v>
      </c>
      <c r="G46" s="20">
        <f t="shared" ref="G46:G50" si="16">E46*F46</f>
        <v>10</v>
      </c>
      <c r="H46" s="21">
        <v>2</v>
      </c>
      <c r="I46" s="22">
        <v>2</v>
      </c>
      <c r="J46" s="23">
        <f t="shared" ref="J46:J50" si="17">H46*I46</f>
        <v>4</v>
      </c>
      <c r="K46" s="24"/>
      <c r="L46" s="6"/>
      <c r="M46" s="25">
        <f t="shared" ref="M46:M50" si="18">K46*L46</f>
        <v>0</v>
      </c>
      <c r="N46" s="26">
        <v>10</v>
      </c>
      <c r="O46" s="28">
        <v>15</v>
      </c>
      <c r="P46" s="29">
        <f t="shared" ref="P46:P49" si="19">(C46*16+D46*16/2+G46+J46+M46+N46+O46)/25</f>
        <v>4.12</v>
      </c>
      <c r="Q46" s="60">
        <f>C.Table!F34</f>
        <v>6</v>
      </c>
      <c r="R46" s="30">
        <f>P46-C.Table!F34</f>
        <v>-1.88</v>
      </c>
    </row>
    <row r="47" spans="1:18" ht="30" x14ac:dyDescent="0.3">
      <c r="A47" s="56" t="str">
        <f>C.Table!A35</f>
        <v>PHAR 305</v>
      </c>
      <c r="B47" s="57" t="str">
        <f>C.Table!B35</f>
        <v>Pharmacology I</v>
      </c>
      <c r="C47" s="10">
        <f>C.Table!C35</f>
        <v>3</v>
      </c>
      <c r="D47" s="11">
        <f>C.Table!D35</f>
        <v>0</v>
      </c>
      <c r="E47" s="27">
        <v>1</v>
      </c>
      <c r="F47" s="5">
        <v>5</v>
      </c>
      <c r="G47" s="20">
        <f t="shared" si="16"/>
        <v>5</v>
      </c>
      <c r="H47" s="21">
        <v>5</v>
      </c>
      <c r="I47" s="22">
        <v>1</v>
      </c>
      <c r="J47" s="23">
        <f t="shared" si="17"/>
        <v>5</v>
      </c>
      <c r="K47" s="24"/>
      <c r="L47" s="6"/>
      <c r="M47" s="25">
        <f t="shared" si="18"/>
        <v>0</v>
      </c>
      <c r="N47" s="26">
        <v>10</v>
      </c>
      <c r="O47" s="28">
        <v>15</v>
      </c>
      <c r="P47" s="29">
        <f t="shared" si="19"/>
        <v>3.32</v>
      </c>
      <c r="Q47" s="60">
        <f>C.Table!F35</f>
        <v>4</v>
      </c>
      <c r="R47" s="30">
        <f>P47-C.Table!F35</f>
        <v>-0.68000000000000016</v>
      </c>
    </row>
    <row r="48" spans="1:18" ht="30" x14ac:dyDescent="0.3">
      <c r="A48" s="56" t="str">
        <f>C.Table!A36</f>
        <v>PHAR 308</v>
      </c>
      <c r="B48" s="57" t="str">
        <f>C.Table!B36</f>
        <v>Pharmaceutical Chemistry I</v>
      </c>
      <c r="C48" s="10">
        <f>C.Table!C36</f>
        <v>3</v>
      </c>
      <c r="D48" s="11">
        <f>C.Table!D36</f>
        <v>2</v>
      </c>
      <c r="E48" s="27">
        <v>3</v>
      </c>
      <c r="F48" s="5">
        <v>1</v>
      </c>
      <c r="G48" s="20">
        <f t="shared" si="16"/>
        <v>3</v>
      </c>
      <c r="H48" s="21">
        <v>3</v>
      </c>
      <c r="I48" s="22">
        <v>2</v>
      </c>
      <c r="J48" s="23">
        <f t="shared" si="17"/>
        <v>6</v>
      </c>
      <c r="K48" s="24"/>
      <c r="L48" s="6"/>
      <c r="M48" s="25">
        <f t="shared" si="18"/>
        <v>0</v>
      </c>
      <c r="N48" s="26">
        <v>15</v>
      </c>
      <c r="O48" s="28">
        <v>20</v>
      </c>
      <c r="P48" s="29">
        <f t="shared" si="19"/>
        <v>4.32</v>
      </c>
      <c r="Q48" s="60">
        <f>C.Table!F36</f>
        <v>6</v>
      </c>
      <c r="R48" s="30">
        <f>P48-C.Table!F36</f>
        <v>-1.6799999999999997</v>
      </c>
    </row>
    <row r="49" spans="1:19" ht="30" x14ac:dyDescent="0.3">
      <c r="A49" s="56" t="str">
        <f>C.Table!A37</f>
        <v>PHAR 311</v>
      </c>
      <c r="B49" s="57" t="str">
        <f>C.Table!B37</f>
        <v>Pathology</v>
      </c>
      <c r="C49" s="10">
        <f>C.Table!C37</f>
        <v>2</v>
      </c>
      <c r="D49" s="11">
        <f>C.Table!D37</f>
        <v>2</v>
      </c>
      <c r="E49" s="27">
        <v>8</v>
      </c>
      <c r="F49" s="5">
        <v>3</v>
      </c>
      <c r="G49" s="20">
        <f t="shared" si="16"/>
        <v>24</v>
      </c>
      <c r="H49" s="21">
        <v>1</v>
      </c>
      <c r="I49" s="22">
        <v>2</v>
      </c>
      <c r="J49" s="23">
        <f t="shared" si="17"/>
        <v>2</v>
      </c>
      <c r="K49" s="24">
        <v>2</v>
      </c>
      <c r="L49" s="6">
        <v>10</v>
      </c>
      <c r="M49" s="25">
        <f t="shared" si="18"/>
        <v>20</v>
      </c>
      <c r="N49" s="26">
        <v>10</v>
      </c>
      <c r="O49" s="28">
        <v>15</v>
      </c>
      <c r="P49" s="29">
        <f t="shared" si="19"/>
        <v>4.76</v>
      </c>
      <c r="Q49" s="60">
        <f>C.Table!F37</f>
        <v>5</v>
      </c>
      <c r="R49" s="30">
        <f>P49-C.Table!F37</f>
        <v>-0.24000000000000021</v>
      </c>
      <c r="S49" s="63"/>
    </row>
    <row r="50" spans="1:19" ht="18.75" x14ac:dyDescent="0.3">
      <c r="A50" s="56">
        <f>C.Table!A38</f>
        <v>0</v>
      </c>
      <c r="B50" s="57">
        <f>C.Table!B38</f>
        <v>0</v>
      </c>
      <c r="C50" s="10">
        <f>C.Table!C38</f>
        <v>0</v>
      </c>
      <c r="D50" s="11">
        <f>C.Table!D38</f>
        <v>0</v>
      </c>
      <c r="E50" s="27">
        <v>11</v>
      </c>
      <c r="F50" s="5">
        <v>3</v>
      </c>
      <c r="G50" s="20">
        <f t="shared" si="16"/>
        <v>33</v>
      </c>
      <c r="H50" s="21">
        <v>3</v>
      </c>
      <c r="I50" s="22">
        <v>1</v>
      </c>
      <c r="J50" s="23">
        <f t="shared" si="17"/>
        <v>3</v>
      </c>
      <c r="K50" s="24"/>
      <c r="L50" s="6"/>
      <c r="M50" s="25">
        <f t="shared" si="18"/>
        <v>0</v>
      </c>
      <c r="N50" s="26">
        <v>10</v>
      </c>
      <c r="O50" s="28">
        <v>20</v>
      </c>
      <c r="P50" s="29">
        <f>(C50*16+D50*16/2+G50+J50+M50+N50+O50)/25</f>
        <v>2.64</v>
      </c>
      <c r="Q50" s="60">
        <f>C.Table!F38</f>
        <v>0</v>
      </c>
      <c r="R50" s="30">
        <f>P50-C.Table!F38</f>
        <v>2.64</v>
      </c>
    </row>
    <row r="51" spans="1:19" ht="15.75" thickBot="1" x14ac:dyDescent="0.3"/>
    <row r="52" spans="1:19" ht="18.75" x14ac:dyDescent="0.25">
      <c r="A52" s="106" t="s">
        <v>45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8"/>
    </row>
    <row r="53" spans="1:19" ht="15.75" x14ac:dyDescent="0.25">
      <c r="A53" s="109" t="s">
        <v>0</v>
      </c>
      <c r="B53" s="112" t="s">
        <v>1</v>
      </c>
      <c r="C53" s="115" t="s">
        <v>21</v>
      </c>
      <c r="D53" s="116"/>
      <c r="E53" s="117" t="s">
        <v>22</v>
      </c>
      <c r="F53" s="115"/>
      <c r="G53" s="115"/>
      <c r="H53" s="115"/>
      <c r="I53" s="115"/>
      <c r="J53" s="115"/>
      <c r="K53" s="115"/>
      <c r="L53" s="115"/>
      <c r="M53" s="115"/>
      <c r="N53" s="115"/>
      <c r="O53" s="116"/>
      <c r="P53" s="118" t="s">
        <v>20</v>
      </c>
      <c r="Q53" s="62"/>
      <c r="R53" s="91" t="s">
        <v>25</v>
      </c>
    </row>
    <row r="54" spans="1:19" ht="15.75" x14ac:dyDescent="0.25">
      <c r="A54" s="110"/>
      <c r="B54" s="113"/>
      <c r="C54" s="93" t="s">
        <v>7</v>
      </c>
      <c r="D54" s="94" t="s">
        <v>8</v>
      </c>
      <c r="E54" s="95" t="s">
        <v>19</v>
      </c>
      <c r="F54" s="96"/>
      <c r="G54" s="97"/>
      <c r="H54" s="98" t="s">
        <v>12</v>
      </c>
      <c r="I54" s="99"/>
      <c r="J54" s="100"/>
      <c r="K54" s="101" t="s">
        <v>13</v>
      </c>
      <c r="L54" s="102"/>
      <c r="M54" s="103"/>
      <c r="N54" s="104" t="s">
        <v>17</v>
      </c>
      <c r="O54" s="105" t="s">
        <v>18</v>
      </c>
      <c r="P54" s="119"/>
      <c r="Q54" s="62"/>
      <c r="R54" s="92"/>
    </row>
    <row r="55" spans="1:19" ht="45" x14ac:dyDescent="0.25">
      <c r="A55" s="111"/>
      <c r="B55" s="114"/>
      <c r="C55" s="93"/>
      <c r="D55" s="94"/>
      <c r="E55" s="15" t="s">
        <v>11</v>
      </c>
      <c r="F55" s="7" t="s">
        <v>9</v>
      </c>
      <c r="G55" s="16" t="s">
        <v>24</v>
      </c>
      <c r="H55" s="13" t="s">
        <v>10</v>
      </c>
      <c r="I55" s="8" t="s">
        <v>15</v>
      </c>
      <c r="J55" s="17" t="s">
        <v>24</v>
      </c>
      <c r="K55" s="12" t="s">
        <v>14</v>
      </c>
      <c r="L55" s="9" t="s">
        <v>16</v>
      </c>
      <c r="M55" s="18" t="s">
        <v>24</v>
      </c>
      <c r="N55" s="104"/>
      <c r="O55" s="105"/>
      <c r="P55" s="120"/>
      <c r="Q55" s="59" t="s">
        <v>56</v>
      </c>
      <c r="R55" s="92"/>
    </row>
    <row r="56" spans="1:19" ht="30" x14ac:dyDescent="0.3">
      <c r="A56" s="56" t="str">
        <f>C.Table!H33</f>
        <v>PHAR 302</v>
      </c>
      <c r="B56" s="57" t="str">
        <f>C.Table!I33</f>
        <v>Pharmaceutical Technology II</v>
      </c>
      <c r="C56" s="10">
        <f>C.Table!J33</f>
        <v>3</v>
      </c>
      <c r="D56" s="11">
        <f>C.Table!K33</f>
        <v>2</v>
      </c>
      <c r="E56" s="19">
        <v>10</v>
      </c>
      <c r="F56" s="5">
        <v>5</v>
      </c>
      <c r="G56" s="20">
        <f>E56*F56</f>
        <v>50</v>
      </c>
      <c r="H56" s="21">
        <v>2</v>
      </c>
      <c r="I56" s="22">
        <v>5</v>
      </c>
      <c r="J56" s="23">
        <f>H56*I56</f>
        <v>10</v>
      </c>
      <c r="K56" s="24"/>
      <c r="L56" s="6"/>
      <c r="M56" s="25">
        <f>K56*L56</f>
        <v>0</v>
      </c>
      <c r="N56" s="26">
        <v>30</v>
      </c>
      <c r="O56" s="28">
        <v>30</v>
      </c>
      <c r="P56" s="29">
        <f>(C56*16+D56*16/2+G56+J56+M56+N56+O56)/25</f>
        <v>7.36</v>
      </c>
      <c r="Q56" s="60">
        <f>C.Table!M33</f>
        <v>5</v>
      </c>
      <c r="R56" s="30">
        <f>P56-C.Table!M33</f>
        <v>2.3600000000000003</v>
      </c>
    </row>
    <row r="57" spans="1:19" ht="30" x14ac:dyDescent="0.3">
      <c r="A57" s="56" t="str">
        <f>C.Table!H34</f>
        <v>PHAR 304</v>
      </c>
      <c r="B57" s="57" t="str">
        <f>C.Table!I34</f>
        <v>Pharmacognosy II</v>
      </c>
      <c r="C57" s="10">
        <f>C.Table!J34</f>
        <v>3</v>
      </c>
      <c r="D57" s="11">
        <f>C.Table!K34</f>
        <v>2</v>
      </c>
      <c r="E57" s="27">
        <v>2</v>
      </c>
      <c r="F57" s="5">
        <v>1</v>
      </c>
      <c r="G57" s="20">
        <f t="shared" ref="G57:G61" si="20">E57*F57</f>
        <v>2</v>
      </c>
      <c r="H57" s="21">
        <v>3</v>
      </c>
      <c r="I57" s="22">
        <v>5</v>
      </c>
      <c r="J57" s="23">
        <f t="shared" ref="J57:J61" si="21">H57*I57</f>
        <v>15</v>
      </c>
      <c r="K57" s="24"/>
      <c r="L57" s="6"/>
      <c r="M57" s="25">
        <f t="shared" ref="M57:M61" si="22">K57*L57</f>
        <v>0</v>
      </c>
      <c r="N57" s="26">
        <v>10</v>
      </c>
      <c r="O57" s="28">
        <v>15</v>
      </c>
      <c r="P57" s="29">
        <f t="shared" ref="P57:P61" si="23">(C57*16+D57*16/2+G57+J57+M57+N57+O57)/25</f>
        <v>4.24</v>
      </c>
      <c r="Q57" s="60">
        <f>C.Table!M34</f>
        <v>5</v>
      </c>
      <c r="R57" s="30">
        <f>P57-C.Table!M34</f>
        <v>-0.75999999999999979</v>
      </c>
    </row>
    <row r="58" spans="1:19" ht="30" x14ac:dyDescent="0.3">
      <c r="A58" s="56" t="str">
        <f>C.Table!H35</f>
        <v>PHAR 309</v>
      </c>
      <c r="B58" s="57" t="str">
        <f>C.Table!I35</f>
        <v>Pharmaceutical Chemistry II</v>
      </c>
      <c r="C58" s="10">
        <f>C.Table!J35</f>
        <v>3</v>
      </c>
      <c r="D58" s="11">
        <f>C.Table!K35</f>
        <v>2</v>
      </c>
      <c r="E58" s="27">
        <v>4</v>
      </c>
      <c r="F58" s="5">
        <v>3</v>
      </c>
      <c r="G58" s="20">
        <f t="shared" si="20"/>
        <v>12</v>
      </c>
      <c r="H58" s="21">
        <v>2</v>
      </c>
      <c r="I58" s="22">
        <v>3</v>
      </c>
      <c r="J58" s="23">
        <f t="shared" si="21"/>
        <v>6</v>
      </c>
      <c r="K58" s="24">
        <v>1</v>
      </c>
      <c r="L58" s="6">
        <v>5</v>
      </c>
      <c r="M58" s="25">
        <f t="shared" si="22"/>
        <v>5</v>
      </c>
      <c r="N58" s="26">
        <v>15</v>
      </c>
      <c r="O58" s="28">
        <v>15</v>
      </c>
      <c r="P58" s="29">
        <f t="shared" si="23"/>
        <v>4.68</v>
      </c>
      <c r="Q58" s="60">
        <f>C.Table!M35</f>
        <v>5</v>
      </c>
      <c r="R58" s="30">
        <f>P58-C.Table!M35</f>
        <v>-0.32000000000000028</v>
      </c>
    </row>
    <row r="59" spans="1:19" ht="30" x14ac:dyDescent="0.3">
      <c r="A59" s="56" t="str">
        <f>C.Table!H36</f>
        <v>PHAR 306</v>
      </c>
      <c r="B59" s="57" t="str">
        <f>C.Table!I36</f>
        <v>Pharmacology II</v>
      </c>
      <c r="C59" s="10">
        <f>C.Table!J36</f>
        <v>3</v>
      </c>
      <c r="D59" s="11">
        <f>C.Table!K36</f>
        <v>2</v>
      </c>
      <c r="E59" s="27">
        <v>8</v>
      </c>
      <c r="F59" s="5">
        <v>3</v>
      </c>
      <c r="G59" s="20">
        <f t="shared" si="20"/>
        <v>24</v>
      </c>
      <c r="H59" s="21">
        <v>1</v>
      </c>
      <c r="I59" s="22">
        <v>2</v>
      </c>
      <c r="J59" s="23">
        <f t="shared" si="21"/>
        <v>2</v>
      </c>
      <c r="K59" s="24">
        <v>2</v>
      </c>
      <c r="L59" s="6">
        <v>10</v>
      </c>
      <c r="M59" s="25">
        <f t="shared" si="22"/>
        <v>20</v>
      </c>
      <c r="N59" s="26">
        <v>10</v>
      </c>
      <c r="O59" s="28">
        <v>15</v>
      </c>
      <c r="P59" s="29">
        <f t="shared" si="23"/>
        <v>5.4</v>
      </c>
      <c r="Q59" s="60">
        <f>C.Table!M36</f>
        <v>5</v>
      </c>
      <c r="R59" s="30">
        <f>P59-C.Table!M36</f>
        <v>0.40000000000000036</v>
      </c>
    </row>
    <row r="60" spans="1:19" ht="30" x14ac:dyDescent="0.3">
      <c r="A60" s="56" t="str">
        <f>C.Table!H37</f>
        <v>PHAR 313</v>
      </c>
      <c r="B60" s="57" t="str">
        <f>C.Table!I37</f>
        <v>Pharmaceutical Toxicology</v>
      </c>
      <c r="C60" s="10">
        <f>C.Table!J37</f>
        <v>3</v>
      </c>
      <c r="D60" s="11">
        <f>C.Table!K37</f>
        <v>2</v>
      </c>
      <c r="E60" s="27">
        <v>3</v>
      </c>
      <c r="F60" s="5">
        <v>2</v>
      </c>
      <c r="G60" s="20">
        <f t="shared" si="20"/>
        <v>6</v>
      </c>
      <c r="H60" s="21">
        <v>2</v>
      </c>
      <c r="I60" s="22">
        <v>4</v>
      </c>
      <c r="J60" s="23">
        <f t="shared" si="21"/>
        <v>8</v>
      </c>
      <c r="K60" s="24">
        <v>1</v>
      </c>
      <c r="L60" s="6">
        <v>4</v>
      </c>
      <c r="M60" s="25">
        <f t="shared" si="22"/>
        <v>4</v>
      </c>
      <c r="N60" s="26">
        <v>5</v>
      </c>
      <c r="O60" s="28">
        <v>10</v>
      </c>
      <c r="P60" s="29">
        <f t="shared" si="23"/>
        <v>3.88</v>
      </c>
      <c r="Q60" s="60">
        <f>C.Table!M37</f>
        <v>5</v>
      </c>
      <c r="R60" s="30">
        <f>P60-C.Table!M37</f>
        <v>-1.1200000000000001</v>
      </c>
    </row>
    <row r="61" spans="1:19" ht="30.75" thickBot="1" x14ac:dyDescent="0.35">
      <c r="A61" s="56" t="str">
        <f>C.Table!H38</f>
        <v>PHAR 320</v>
      </c>
      <c r="B61" s="57" t="str">
        <f>C.Table!I38</f>
        <v>Pharmacy Training I</v>
      </c>
      <c r="C61" s="10">
        <f>C.Table!J38</f>
        <v>0</v>
      </c>
      <c r="D61" s="11">
        <f>C.Table!K38</f>
        <v>3</v>
      </c>
      <c r="E61" s="27">
        <v>11</v>
      </c>
      <c r="F61" s="5">
        <v>3</v>
      </c>
      <c r="G61" s="20">
        <f t="shared" si="20"/>
        <v>33</v>
      </c>
      <c r="H61" s="21">
        <v>3</v>
      </c>
      <c r="I61" s="22">
        <v>1</v>
      </c>
      <c r="J61" s="23">
        <f t="shared" si="21"/>
        <v>3</v>
      </c>
      <c r="K61" s="24"/>
      <c r="L61" s="6"/>
      <c r="M61" s="25">
        <f t="shared" si="22"/>
        <v>0</v>
      </c>
      <c r="N61" s="26">
        <v>10</v>
      </c>
      <c r="O61" s="28">
        <v>20</v>
      </c>
      <c r="P61" s="29">
        <f t="shared" si="23"/>
        <v>3.6</v>
      </c>
      <c r="Q61" s="60">
        <f>C.Table!M38</f>
        <v>2</v>
      </c>
      <c r="R61" s="30">
        <f>P61-C.Table!M38</f>
        <v>1.6</v>
      </c>
    </row>
    <row r="62" spans="1:19" ht="18.75" x14ac:dyDescent="0.25">
      <c r="A62" s="106" t="s">
        <v>46</v>
      </c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8"/>
    </row>
    <row r="63" spans="1:19" ht="15.75" x14ac:dyDescent="0.25">
      <c r="A63" s="109" t="s">
        <v>0</v>
      </c>
      <c r="B63" s="112" t="s">
        <v>1</v>
      </c>
      <c r="C63" s="115" t="s">
        <v>21</v>
      </c>
      <c r="D63" s="116"/>
      <c r="E63" s="117" t="s">
        <v>22</v>
      </c>
      <c r="F63" s="115"/>
      <c r="G63" s="115"/>
      <c r="H63" s="115"/>
      <c r="I63" s="115"/>
      <c r="J63" s="115"/>
      <c r="K63" s="115"/>
      <c r="L63" s="115"/>
      <c r="M63" s="115"/>
      <c r="N63" s="115"/>
      <c r="O63" s="116"/>
      <c r="P63" s="118" t="s">
        <v>20</v>
      </c>
      <c r="Q63" s="62"/>
      <c r="R63" s="91" t="s">
        <v>25</v>
      </c>
    </row>
    <row r="64" spans="1:19" ht="15.75" x14ac:dyDescent="0.25">
      <c r="A64" s="110"/>
      <c r="B64" s="113"/>
      <c r="C64" s="93" t="s">
        <v>7</v>
      </c>
      <c r="D64" s="94" t="s">
        <v>8</v>
      </c>
      <c r="E64" s="95" t="s">
        <v>19</v>
      </c>
      <c r="F64" s="96"/>
      <c r="G64" s="97"/>
      <c r="H64" s="98" t="s">
        <v>12</v>
      </c>
      <c r="I64" s="99"/>
      <c r="J64" s="100"/>
      <c r="K64" s="101" t="s">
        <v>13</v>
      </c>
      <c r="L64" s="102"/>
      <c r="M64" s="103"/>
      <c r="N64" s="104" t="s">
        <v>17</v>
      </c>
      <c r="O64" s="105" t="s">
        <v>18</v>
      </c>
      <c r="P64" s="119"/>
      <c r="Q64" s="62"/>
      <c r="R64" s="92"/>
    </row>
    <row r="65" spans="1:19" ht="45" x14ac:dyDescent="0.25">
      <c r="A65" s="111"/>
      <c r="B65" s="114"/>
      <c r="C65" s="93"/>
      <c r="D65" s="94"/>
      <c r="E65" s="15" t="s">
        <v>11</v>
      </c>
      <c r="F65" s="7" t="s">
        <v>9</v>
      </c>
      <c r="G65" s="16" t="s">
        <v>24</v>
      </c>
      <c r="H65" s="13" t="s">
        <v>10</v>
      </c>
      <c r="I65" s="8" t="s">
        <v>15</v>
      </c>
      <c r="J65" s="17" t="s">
        <v>24</v>
      </c>
      <c r="K65" s="12" t="s">
        <v>14</v>
      </c>
      <c r="L65" s="9" t="s">
        <v>16</v>
      </c>
      <c r="M65" s="18" t="s">
        <v>24</v>
      </c>
      <c r="N65" s="104"/>
      <c r="O65" s="105"/>
      <c r="P65" s="120"/>
      <c r="Q65" s="59" t="s">
        <v>56</v>
      </c>
      <c r="R65" s="92"/>
    </row>
    <row r="66" spans="1:19" ht="30" x14ac:dyDescent="0.3">
      <c r="A66" s="56" t="str">
        <f>C.Table!A45</f>
        <v>PHAR 401</v>
      </c>
      <c r="B66" s="57" t="str">
        <f>C.Table!B45</f>
        <v>Pharmaceutical Technology   III</v>
      </c>
      <c r="C66" s="10">
        <f>C.Table!C45</f>
        <v>2</v>
      </c>
      <c r="D66" s="11">
        <f>C.Table!D45</f>
        <v>2</v>
      </c>
      <c r="E66" s="19">
        <v>10</v>
      </c>
      <c r="F66" s="5">
        <v>6</v>
      </c>
      <c r="G66" s="20">
        <f>E66*F66</f>
        <v>60</v>
      </c>
      <c r="H66" s="21">
        <v>2</v>
      </c>
      <c r="I66" s="22">
        <v>5</v>
      </c>
      <c r="J66" s="23">
        <f>H66*I66</f>
        <v>10</v>
      </c>
      <c r="K66" s="24">
        <v>4</v>
      </c>
      <c r="L66" s="6">
        <v>15</v>
      </c>
      <c r="M66" s="25">
        <f>K66*L66</f>
        <v>60</v>
      </c>
      <c r="N66" s="26"/>
      <c r="O66" s="28"/>
      <c r="P66" s="29">
        <f>(C66*16+D66*16/2+G66+J66+M66+N66+O66)/25</f>
        <v>7.12</v>
      </c>
      <c r="Q66" s="60">
        <f>C.Table!F45</f>
        <v>5</v>
      </c>
      <c r="R66" s="30">
        <f>P66-C.Table!F45</f>
        <v>2.12</v>
      </c>
    </row>
    <row r="67" spans="1:19" ht="30" x14ac:dyDescent="0.3">
      <c r="A67" s="56" t="str">
        <f>C.Table!A46</f>
        <v>PHAR 403</v>
      </c>
      <c r="B67" s="57" t="str">
        <f>C.Table!B46</f>
        <v xml:space="preserve">Pharmacognosy III </v>
      </c>
      <c r="C67" s="10">
        <f>C.Table!C46</f>
        <v>2</v>
      </c>
      <c r="D67" s="11">
        <f>C.Table!D46</f>
        <v>2</v>
      </c>
      <c r="E67" s="27">
        <v>5</v>
      </c>
      <c r="F67" s="5">
        <v>5</v>
      </c>
      <c r="G67" s="20">
        <f t="shared" ref="G67:G69" si="24">E67*F67</f>
        <v>25</v>
      </c>
      <c r="H67" s="21">
        <v>1</v>
      </c>
      <c r="I67" s="22">
        <v>3</v>
      </c>
      <c r="J67" s="23">
        <f t="shared" ref="J67:J69" si="25">H67*I67</f>
        <v>3</v>
      </c>
      <c r="K67" s="24"/>
      <c r="L67" s="6"/>
      <c r="M67" s="25">
        <f t="shared" ref="M67:M69" si="26">K67*L67</f>
        <v>0</v>
      </c>
      <c r="N67" s="26">
        <v>5</v>
      </c>
      <c r="O67" s="28">
        <v>10</v>
      </c>
      <c r="P67" s="29">
        <f t="shared" ref="P67:P69" si="27">(C67*16+D67*16/2+G67+J67+M67+N67+O67)/25</f>
        <v>3.64</v>
      </c>
      <c r="Q67" s="60">
        <f>C.Table!F46</f>
        <v>5</v>
      </c>
      <c r="R67" s="30">
        <f>P67-C.Table!F46</f>
        <v>-1.3599999999999999</v>
      </c>
    </row>
    <row r="68" spans="1:19" ht="18.75" x14ac:dyDescent="0.3">
      <c r="A68" s="56">
        <f>C.Table!A51</f>
        <v>0</v>
      </c>
      <c r="B68" s="57">
        <f>C.Table!B51</f>
        <v>0</v>
      </c>
      <c r="C68" s="10">
        <f>C.Table!C51</f>
        <v>0</v>
      </c>
      <c r="D68" s="11">
        <f>C.Table!D51</f>
        <v>0</v>
      </c>
      <c r="E68" s="27">
        <v>10</v>
      </c>
      <c r="F68" s="5">
        <v>3</v>
      </c>
      <c r="G68" s="20">
        <f t="shared" ref="G68" si="28">E68*F68</f>
        <v>30</v>
      </c>
      <c r="H68" s="21">
        <v>1</v>
      </c>
      <c r="I68" s="22">
        <v>2</v>
      </c>
      <c r="J68" s="23">
        <f t="shared" ref="J68" si="29">H68*I68</f>
        <v>2</v>
      </c>
      <c r="K68" s="24"/>
      <c r="L68" s="6"/>
      <c r="M68" s="25">
        <f t="shared" ref="M68" si="30">K68*L68</f>
        <v>0</v>
      </c>
      <c r="N68" s="26">
        <v>20</v>
      </c>
      <c r="O68" s="28">
        <v>15</v>
      </c>
      <c r="P68" s="29">
        <f t="shared" ref="P68" si="31">(C68*16+D68*16/2+G68+J68+M68+N68+O68)/25</f>
        <v>2.68</v>
      </c>
      <c r="Q68" s="60">
        <f>C.Table!F51</f>
        <v>0</v>
      </c>
      <c r="R68" s="30">
        <f>P68-C.Table!F51</f>
        <v>2.68</v>
      </c>
    </row>
    <row r="69" spans="1:19" ht="18.75" x14ac:dyDescent="0.3">
      <c r="A69" s="56">
        <f>C.Table!A52</f>
        <v>0</v>
      </c>
      <c r="B69" s="57" t="str">
        <f>C.Table!B52</f>
        <v>Technical Elective</v>
      </c>
      <c r="C69" s="10">
        <f>C.Table!C52</f>
        <v>2</v>
      </c>
      <c r="D69" s="11">
        <f>C.Table!D52</f>
        <v>0</v>
      </c>
      <c r="E69" s="27">
        <v>1</v>
      </c>
      <c r="F69" s="5">
        <v>23</v>
      </c>
      <c r="G69" s="20">
        <f t="shared" si="24"/>
        <v>23</v>
      </c>
      <c r="H69" s="21">
        <v>2</v>
      </c>
      <c r="I69" s="22">
        <v>3</v>
      </c>
      <c r="J69" s="23">
        <f t="shared" si="25"/>
        <v>6</v>
      </c>
      <c r="K69" s="24"/>
      <c r="L69" s="6"/>
      <c r="M69" s="25">
        <f t="shared" si="26"/>
        <v>0</v>
      </c>
      <c r="N69" s="26">
        <v>10</v>
      </c>
      <c r="O69" s="28">
        <v>15</v>
      </c>
      <c r="P69" s="29">
        <f t="shared" si="27"/>
        <v>3.44</v>
      </c>
      <c r="Q69" s="60">
        <f>C.Table!F52</f>
        <v>3</v>
      </c>
      <c r="R69" s="30">
        <f>P69-C.Table!F52</f>
        <v>0.43999999999999995</v>
      </c>
    </row>
    <row r="70" spans="1:19" ht="19.5" thickBot="1" x14ac:dyDescent="0.35">
      <c r="A70" s="56" t="e">
        <f>C.Table!#REF!</f>
        <v>#REF!</v>
      </c>
      <c r="B70" s="57" t="e">
        <f>C.Table!#REF!</f>
        <v>#REF!</v>
      </c>
      <c r="C70" s="10" t="e">
        <f>C.Table!#REF!</f>
        <v>#REF!</v>
      </c>
      <c r="D70" s="11" t="e">
        <f>C.Table!#REF!</f>
        <v>#REF!</v>
      </c>
      <c r="E70" s="27">
        <v>2</v>
      </c>
      <c r="F70" s="5">
        <v>2</v>
      </c>
      <c r="G70" s="20">
        <f t="shared" ref="G70" si="32">E70*F70</f>
        <v>4</v>
      </c>
      <c r="H70" s="21">
        <v>2</v>
      </c>
      <c r="I70" s="22">
        <v>4</v>
      </c>
      <c r="J70" s="23">
        <f t="shared" ref="J70" si="33">H70*I70</f>
        <v>8</v>
      </c>
      <c r="K70" s="24">
        <v>1</v>
      </c>
      <c r="L70" s="6">
        <v>5</v>
      </c>
      <c r="M70" s="25">
        <f t="shared" ref="M70" si="34">K70*L70</f>
        <v>5</v>
      </c>
      <c r="N70" s="26">
        <v>5</v>
      </c>
      <c r="O70" s="28">
        <v>10</v>
      </c>
      <c r="P70" s="29" t="e">
        <f t="shared" ref="P70" si="35">(C70*16+D70*16/2+G70+J70+M70+N70+O70)/25</f>
        <v>#REF!</v>
      </c>
      <c r="Q70" s="60" t="e">
        <f>C.Table!#REF!</f>
        <v>#REF!</v>
      </c>
      <c r="R70" s="30" t="e">
        <f>P70-C.Table!#REF!</f>
        <v>#REF!</v>
      </c>
    </row>
    <row r="71" spans="1:19" ht="18.75" x14ac:dyDescent="0.25">
      <c r="A71" s="106" t="s">
        <v>47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8"/>
    </row>
    <row r="72" spans="1:19" ht="15.75" x14ac:dyDescent="0.25">
      <c r="A72" s="109" t="s">
        <v>0</v>
      </c>
      <c r="B72" s="112" t="s">
        <v>1</v>
      </c>
      <c r="C72" s="115" t="s">
        <v>21</v>
      </c>
      <c r="D72" s="116"/>
      <c r="E72" s="117" t="s">
        <v>22</v>
      </c>
      <c r="F72" s="115"/>
      <c r="G72" s="115"/>
      <c r="H72" s="115"/>
      <c r="I72" s="115"/>
      <c r="J72" s="115"/>
      <c r="K72" s="115"/>
      <c r="L72" s="115"/>
      <c r="M72" s="115"/>
      <c r="N72" s="115"/>
      <c r="O72" s="116"/>
      <c r="P72" s="118" t="s">
        <v>20</v>
      </c>
      <c r="Q72" s="62"/>
      <c r="R72" s="91" t="s">
        <v>25</v>
      </c>
    </row>
    <row r="73" spans="1:19" ht="15.75" x14ac:dyDescent="0.25">
      <c r="A73" s="110"/>
      <c r="B73" s="113"/>
      <c r="C73" s="93" t="s">
        <v>7</v>
      </c>
      <c r="D73" s="94" t="s">
        <v>8</v>
      </c>
      <c r="E73" s="95" t="s">
        <v>19</v>
      </c>
      <c r="F73" s="96"/>
      <c r="G73" s="97"/>
      <c r="H73" s="98" t="s">
        <v>12</v>
      </c>
      <c r="I73" s="99"/>
      <c r="J73" s="100"/>
      <c r="K73" s="101" t="s">
        <v>13</v>
      </c>
      <c r="L73" s="102"/>
      <c r="M73" s="103"/>
      <c r="N73" s="104" t="s">
        <v>17</v>
      </c>
      <c r="O73" s="105" t="s">
        <v>18</v>
      </c>
      <c r="P73" s="119"/>
      <c r="Q73" s="62"/>
      <c r="R73" s="92"/>
    </row>
    <row r="74" spans="1:19" ht="45" x14ac:dyDescent="0.25">
      <c r="A74" s="111"/>
      <c r="B74" s="114"/>
      <c r="C74" s="93"/>
      <c r="D74" s="94"/>
      <c r="E74" s="15" t="s">
        <v>11</v>
      </c>
      <c r="F74" s="7" t="s">
        <v>9</v>
      </c>
      <c r="G74" s="16" t="s">
        <v>24</v>
      </c>
      <c r="H74" s="13" t="s">
        <v>10</v>
      </c>
      <c r="I74" s="8" t="s">
        <v>15</v>
      </c>
      <c r="J74" s="17" t="s">
        <v>24</v>
      </c>
      <c r="K74" s="12" t="s">
        <v>14</v>
      </c>
      <c r="L74" s="9" t="s">
        <v>16</v>
      </c>
      <c r="M74" s="18" t="s">
        <v>24</v>
      </c>
      <c r="N74" s="104"/>
      <c r="O74" s="105"/>
      <c r="P74" s="120"/>
      <c r="Q74" s="59" t="s">
        <v>56</v>
      </c>
      <c r="R74" s="92"/>
    </row>
    <row r="75" spans="1:19" ht="30" x14ac:dyDescent="0.3">
      <c r="A75" s="56" t="str">
        <f>C.Table!H45</f>
        <v>PHAR 407</v>
      </c>
      <c r="B75" s="57" t="str">
        <f>C.Table!I45</f>
        <v>Therapeutics II</v>
      </c>
      <c r="C75" s="10">
        <f>C.Table!J45</f>
        <v>3</v>
      </c>
      <c r="D75" s="11">
        <f>C.Table!K45</f>
        <v>2</v>
      </c>
      <c r="E75" s="19">
        <v>10</v>
      </c>
      <c r="F75" s="5">
        <v>5</v>
      </c>
      <c r="G75" s="20">
        <f>E75*F75</f>
        <v>50</v>
      </c>
      <c r="H75" s="21">
        <v>6</v>
      </c>
      <c r="I75" s="22">
        <v>5</v>
      </c>
      <c r="J75" s="23">
        <f>H75*I75</f>
        <v>30</v>
      </c>
      <c r="K75" s="24">
        <v>5</v>
      </c>
      <c r="L75" s="6">
        <v>20</v>
      </c>
      <c r="M75" s="25">
        <f>K75*L75</f>
        <v>100</v>
      </c>
      <c r="N75" s="26"/>
      <c r="O75" s="28"/>
      <c r="P75" s="29">
        <f>(C75*16+D75*16/2+G75+J75+M75+N75+O75)/25</f>
        <v>9.76</v>
      </c>
      <c r="Q75" s="60">
        <f>C.Table!M45</f>
        <v>6</v>
      </c>
      <c r="R75" s="30">
        <f>P75-C.Table!M45</f>
        <v>3.76</v>
      </c>
    </row>
    <row r="76" spans="1:19" ht="30" x14ac:dyDescent="0.3">
      <c r="A76" s="56" t="str">
        <f>C.Table!H46</f>
        <v>PHAR 415</v>
      </c>
      <c r="B76" s="57" t="str">
        <f>C.Table!I46</f>
        <v xml:space="preserve">Biopharmaceutics &amp;Pharmacokinetics </v>
      </c>
      <c r="C76" s="10">
        <f>C.Table!J46</f>
        <v>3</v>
      </c>
      <c r="D76" s="11">
        <f>C.Table!K46</f>
        <v>2</v>
      </c>
      <c r="E76" s="27">
        <v>5</v>
      </c>
      <c r="F76" s="5">
        <v>3</v>
      </c>
      <c r="G76" s="20">
        <f t="shared" ref="G76:G78" si="36">E76*F76</f>
        <v>15</v>
      </c>
      <c r="H76" s="21">
        <v>3</v>
      </c>
      <c r="I76" s="22">
        <v>3</v>
      </c>
      <c r="J76" s="23">
        <f t="shared" ref="J76:J78" si="37">H76*I76</f>
        <v>9</v>
      </c>
      <c r="K76" s="24">
        <v>4</v>
      </c>
      <c r="L76" s="6">
        <v>10</v>
      </c>
      <c r="M76" s="25">
        <f t="shared" ref="M76:M78" si="38">K76*L76</f>
        <v>40</v>
      </c>
      <c r="N76" s="26"/>
      <c r="O76" s="28"/>
      <c r="P76" s="29">
        <f t="shared" ref="P76:P78" si="39">(C76*16+D76*16/2+G76+J76+M76+N76+O76)/25</f>
        <v>5.12</v>
      </c>
      <c r="Q76" s="60">
        <f>C.Table!M46</f>
        <v>5</v>
      </c>
      <c r="R76" s="30">
        <f>P76-C.Table!M46</f>
        <v>0.12000000000000011</v>
      </c>
    </row>
    <row r="77" spans="1:19" ht="30" x14ac:dyDescent="0.3">
      <c r="A77" s="56" t="str">
        <f>C.Table!H51</f>
        <v>PHAR 413</v>
      </c>
      <c r="B77" s="57" t="str">
        <f>C.Table!I51</f>
        <v>Public health &amp; First Aid</v>
      </c>
      <c r="C77" s="10">
        <f>C.Table!J51</f>
        <v>2</v>
      </c>
      <c r="D77" s="11">
        <f>C.Table!K51</f>
        <v>0</v>
      </c>
      <c r="E77" s="27">
        <v>3</v>
      </c>
      <c r="F77" s="5">
        <v>5</v>
      </c>
      <c r="G77" s="20">
        <f t="shared" ref="G77" si="40">E77*F77</f>
        <v>15</v>
      </c>
      <c r="H77" s="21">
        <v>2</v>
      </c>
      <c r="I77" s="22">
        <v>5</v>
      </c>
      <c r="J77" s="23">
        <f t="shared" ref="J77" si="41">H77*I77</f>
        <v>10</v>
      </c>
      <c r="K77" s="24">
        <v>1</v>
      </c>
      <c r="L77" s="6">
        <v>5</v>
      </c>
      <c r="M77" s="25">
        <f t="shared" ref="M77" si="42">K77*L77</f>
        <v>5</v>
      </c>
      <c r="N77" s="26">
        <v>10</v>
      </c>
      <c r="O77" s="28">
        <v>15</v>
      </c>
      <c r="P77" s="29">
        <f t="shared" ref="P77" si="43">(C77*16+D77*16/2+G77+J77+M77+N77+O77)/25</f>
        <v>3.48</v>
      </c>
      <c r="Q77" s="60">
        <f>C.Table!M51</f>
        <v>3</v>
      </c>
      <c r="R77" s="30">
        <f>P77-C.Table!M51</f>
        <v>0.48</v>
      </c>
      <c r="S77" s="63"/>
    </row>
    <row r="78" spans="1:19" ht="18.75" x14ac:dyDescent="0.3">
      <c r="A78" s="56">
        <f>C.Table!H52</f>
        <v>0</v>
      </c>
      <c r="B78" s="57" t="str">
        <f>C.Table!I52</f>
        <v>Technical Elective</v>
      </c>
      <c r="C78" s="10">
        <f>C.Table!J52</f>
        <v>2</v>
      </c>
      <c r="D78" s="11">
        <f>C.Table!K52</f>
        <v>0</v>
      </c>
      <c r="E78" s="27">
        <v>1</v>
      </c>
      <c r="F78" s="5">
        <v>23</v>
      </c>
      <c r="G78" s="20">
        <f t="shared" si="36"/>
        <v>23</v>
      </c>
      <c r="H78" s="21">
        <v>2</v>
      </c>
      <c r="I78" s="22">
        <v>3</v>
      </c>
      <c r="J78" s="23">
        <f t="shared" si="37"/>
        <v>6</v>
      </c>
      <c r="K78" s="24"/>
      <c r="L78" s="6"/>
      <c r="M78" s="25">
        <f t="shared" si="38"/>
        <v>0</v>
      </c>
      <c r="N78" s="26">
        <v>10</v>
      </c>
      <c r="O78" s="28">
        <v>15</v>
      </c>
      <c r="P78" s="29">
        <f t="shared" si="39"/>
        <v>3.44</v>
      </c>
      <c r="Q78" s="60">
        <f>C.Table!M52</f>
        <v>3</v>
      </c>
      <c r="R78" s="30">
        <f>P78-C.Table!M52</f>
        <v>0.43999999999999995</v>
      </c>
    </row>
  </sheetData>
  <mergeCells count="113">
    <mergeCell ref="E4:G4"/>
    <mergeCell ref="D12:D13"/>
    <mergeCell ref="E12:G12"/>
    <mergeCell ref="H12:J12"/>
    <mergeCell ref="B20:B22"/>
    <mergeCell ref="C20:D20"/>
    <mergeCell ref="E20:O20"/>
    <mergeCell ref="T6:T8"/>
    <mergeCell ref="D21:D22"/>
    <mergeCell ref="E21:G21"/>
    <mergeCell ref="A19:R19"/>
    <mergeCell ref="A2:R2"/>
    <mergeCell ref="A10:R10"/>
    <mergeCell ref="A11:A13"/>
    <mergeCell ref="B11:B13"/>
    <mergeCell ref="C11:D11"/>
    <mergeCell ref="E11:O11"/>
    <mergeCell ref="P11:P13"/>
    <mergeCell ref="R11:R13"/>
    <mergeCell ref="C12:C13"/>
    <mergeCell ref="C3:D3"/>
    <mergeCell ref="E3:O3"/>
    <mergeCell ref="B3:B5"/>
    <mergeCell ref="A3:A5"/>
    <mergeCell ref="P3:P5"/>
    <mergeCell ref="H4:J4"/>
    <mergeCell ref="K4:M4"/>
    <mergeCell ref="K12:M12"/>
    <mergeCell ref="N12:N13"/>
    <mergeCell ref="O12:O13"/>
    <mergeCell ref="N4:N5"/>
    <mergeCell ref="O4:O5"/>
    <mergeCell ref="D4:D5"/>
    <mergeCell ref="R3:R5"/>
    <mergeCell ref="C4:C5"/>
    <mergeCell ref="R31:R33"/>
    <mergeCell ref="C32:C33"/>
    <mergeCell ref="D32:D33"/>
    <mergeCell ref="E32:G32"/>
    <mergeCell ref="H32:J32"/>
    <mergeCell ref="K32:M32"/>
    <mergeCell ref="N32:N33"/>
    <mergeCell ref="O32:O33"/>
    <mergeCell ref="H21:J21"/>
    <mergeCell ref="K21:M21"/>
    <mergeCell ref="N21:N22"/>
    <mergeCell ref="O21:O22"/>
    <mergeCell ref="A30:R30"/>
    <mergeCell ref="A31:A33"/>
    <mergeCell ref="B31:B33"/>
    <mergeCell ref="C31:D31"/>
    <mergeCell ref="E31:O31"/>
    <mergeCell ref="P31:P33"/>
    <mergeCell ref="A20:A22"/>
    <mergeCell ref="P20:P22"/>
    <mergeCell ref="R20:R22"/>
    <mergeCell ref="C21:C22"/>
    <mergeCell ref="A41:R41"/>
    <mergeCell ref="A42:A44"/>
    <mergeCell ref="B42:B44"/>
    <mergeCell ref="C42:D42"/>
    <mergeCell ref="E42:O42"/>
    <mergeCell ref="P42:P44"/>
    <mergeCell ref="R42:R44"/>
    <mergeCell ref="C43:C44"/>
    <mergeCell ref="D43:D44"/>
    <mergeCell ref="E43:G43"/>
    <mergeCell ref="R53:R55"/>
    <mergeCell ref="C54:C55"/>
    <mergeCell ref="D54:D55"/>
    <mergeCell ref="E54:G54"/>
    <mergeCell ref="H54:J54"/>
    <mergeCell ref="K54:M54"/>
    <mergeCell ref="N54:N55"/>
    <mergeCell ref="O54:O55"/>
    <mergeCell ref="H43:J43"/>
    <mergeCell ref="K43:M43"/>
    <mergeCell ref="N43:N44"/>
    <mergeCell ref="O43:O44"/>
    <mergeCell ref="A52:R52"/>
    <mergeCell ref="A53:A55"/>
    <mergeCell ref="B53:B55"/>
    <mergeCell ref="C53:D53"/>
    <mergeCell ref="E53:O53"/>
    <mergeCell ref="P53:P55"/>
    <mergeCell ref="A62:R62"/>
    <mergeCell ref="A63:A65"/>
    <mergeCell ref="B63:B65"/>
    <mergeCell ref="C63:D63"/>
    <mergeCell ref="E63:O63"/>
    <mergeCell ref="P63:P65"/>
    <mergeCell ref="R63:R65"/>
    <mergeCell ref="C64:C65"/>
    <mergeCell ref="D64:D65"/>
    <mergeCell ref="E64:G64"/>
    <mergeCell ref="R72:R74"/>
    <mergeCell ref="C73:C74"/>
    <mergeCell ref="D73:D74"/>
    <mergeCell ref="E73:G73"/>
    <mergeCell ref="H73:J73"/>
    <mergeCell ref="K73:M73"/>
    <mergeCell ref="N73:N74"/>
    <mergeCell ref="O73:O74"/>
    <mergeCell ref="H64:J64"/>
    <mergeCell ref="K64:M64"/>
    <mergeCell ref="N64:N65"/>
    <mergeCell ref="O64:O65"/>
    <mergeCell ref="A71:R71"/>
    <mergeCell ref="A72:A74"/>
    <mergeCell ref="B72:B74"/>
    <mergeCell ref="C72:D72"/>
    <mergeCell ref="E72:O72"/>
    <mergeCell ref="P72:P74"/>
  </mergeCells>
  <conditionalFormatting sqref="R6:R8">
    <cfRule type="cellIs" dxfId="10" priority="11" operator="between">
      <formula>0.49</formula>
      <formula>-0.49</formula>
    </cfRule>
  </conditionalFormatting>
  <conditionalFormatting sqref="R14:R17">
    <cfRule type="cellIs" dxfId="9" priority="10" operator="between">
      <formula>0.49</formula>
      <formula>-0.49</formula>
    </cfRule>
  </conditionalFormatting>
  <conditionalFormatting sqref="R23:R28">
    <cfRule type="cellIs" dxfId="8" priority="9" operator="between">
      <formula>0.49</formula>
      <formula>-0.49</formula>
    </cfRule>
  </conditionalFormatting>
  <conditionalFormatting sqref="R75:R76 R78">
    <cfRule type="cellIs" dxfId="7" priority="4" operator="between">
      <formula>0.49</formula>
      <formula>-0.49</formula>
    </cfRule>
  </conditionalFormatting>
  <conditionalFormatting sqref="R34:R39">
    <cfRule type="cellIs" dxfId="6" priority="8" operator="between">
      <formula>0.49</formula>
      <formula>-0.49</formula>
    </cfRule>
  </conditionalFormatting>
  <conditionalFormatting sqref="R45:R50">
    <cfRule type="cellIs" dxfId="5" priority="7" operator="between">
      <formula>0.49</formula>
      <formula>-0.49</formula>
    </cfRule>
  </conditionalFormatting>
  <conditionalFormatting sqref="R56:R60">
    <cfRule type="cellIs" dxfId="4" priority="6" operator="between">
      <formula>0.49</formula>
      <formula>-0.49</formula>
    </cfRule>
  </conditionalFormatting>
  <conditionalFormatting sqref="R66:R67 R69:R70">
    <cfRule type="cellIs" dxfId="3" priority="5" operator="between">
      <formula>0.49</formula>
      <formula>-0.49</formula>
    </cfRule>
  </conditionalFormatting>
  <conditionalFormatting sqref="R68">
    <cfRule type="cellIs" dxfId="2" priority="3" operator="between">
      <formula>0.49</formula>
      <formula>-0.49</formula>
    </cfRule>
  </conditionalFormatting>
  <conditionalFormatting sqref="R77">
    <cfRule type="cellIs" dxfId="1" priority="2" operator="between">
      <formula>0.49</formula>
      <formula>-0.49</formula>
    </cfRule>
  </conditionalFormatting>
  <conditionalFormatting sqref="R61">
    <cfRule type="cellIs" dxfId="0" priority="1" operator="between">
      <formula>0.49</formula>
      <formula>-0.49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C.Table</vt:lpstr>
      <vt:lpstr>Workload</vt:lpstr>
      <vt:lpstr>C.Table!Print_Area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rasha</dc:creator>
  <cp:lastModifiedBy>Ganesh Babu</cp:lastModifiedBy>
  <cp:lastPrinted>2020-10-07T22:37:18Z</cp:lastPrinted>
  <dcterms:created xsi:type="dcterms:W3CDTF">2019-01-19T11:25:29Z</dcterms:created>
  <dcterms:modified xsi:type="dcterms:W3CDTF">2020-12-07T10:07:22Z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d94a55c5-9edb-4b95-a466-d945bfc622a5</vt:lpwstr>
  </property>
</Properties>
</file>